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2021년22년23년월별경매대수RawData(11월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8" l="1"/>
  <c r="P79" i="8"/>
  <c r="P76" i="8"/>
  <c r="P77" i="8"/>
  <c r="P73" i="8"/>
  <c r="P74" i="8"/>
  <c r="P71" i="8"/>
  <c r="P72" i="8" s="1"/>
  <c r="P70" i="8"/>
  <c r="P68" i="8"/>
  <c r="P69" i="8" s="1"/>
  <c r="P67" i="8"/>
  <c r="P65" i="8"/>
  <c r="P66" i="8" s="1"/>
  <c r="P64" i="8"/>
  <c r="P62" i="8"/>
  <c r="P61" i="8"/>
  <c r="P59" i="8"/>
  <c r="P58" i="8"/>
  <c r="P83" i="8" l="1"/>
  <c r="P63" i="8"/>
  <c r="P81" i="8"/>
  <c r="P75" i="8"/>
  <c r="P78" i="8"/>
  <c r="P60" i="8"/>
  <c r="E82" i="8" l="1"/>
  <c r="F82" i="8"/>
  <c r="G82" i="8"/>
  <c r="H82" i="8"/>
  <c r="I82" i="8"/>
  <c r="E83" i="8"/>
  <c r="F83" i="8"/>
  <c r="F84" i="8" s="1"/>
  <c r="G83" i="8"/>
  <c r="H83" i="8"/>
  <c r="I83" i="8"/>
  <c r="D83" i="8"/>
  <c r="D82" i="8"/>
  <c r="P82" i="8" s="1"/>
  <c r="P84" i="8" s="1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L28" i="8" s="1"/>
  <c r="M27" i="8"/>
  <c r="M28" i="8" s="1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F28" i="8" l="1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Q56" i="8" s="1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P28" i="8" l="1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<sst xmlns="http://schemas.openxmlformats.org/spreadsheetml/2006/main" count="161" uniqueCount="38">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</sst>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9" xfId="0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6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9" fontId="4" fillId="7" borderId="53" xfId="1" applyNumberFormat="1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59" xfId="0" applyFont="1" applyFill="1" applyBorder="1" applyAlignment="1">
      <alignment horizontal="center" vertical="center" wrapText="1"/>
    </xf>
    <xf numFmtId="176" fontId="4" fillId="7" borderId="60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1" xfId="1" applyNumberFormat="1" applyFont="1" applyFill="1" applyBorder="1" applyAlignment="1">
      <alignment wrapText="1"/>
    </xf>
    <xf numFmtId="41" fontId="10" fillId="4" borderId="60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0" xfId="1" applyFont="1" applyFill="1" applyBorder="1" applyAlignment="1">
      <alignment horizontal="right" vertical="center" wrapText="1"/>
    </xf>
    <xf numFmtId="176" fontId="4" fillId="7" borderId="30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5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176" fontId="6" fillId="2" borderId="15" xfId="0" applyNumberFormat="1" applyFont="1" applyFill="1" applyBorder="1">
      <alignment vertical="center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6" fillId="9" borderId="34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4" fillId="4" borderId="24" xfId="1" applyNumberFormat="1" applyFont="1" applyFill="1" applyBorder="1" applyAlignment="1">
      <alignment horizontal="right" vertical="center" wrapText="1"/>
    </xf>
    <xf numFmtId="9" fontId="3" fillId="11" borderId="65" xfId="0" applyNumberFormat="1" applyFont="1" applyFill="1" applyBorder="1" applyAlignment="1">
      <alignment horizontal="right"/>
    </xf>
    <xf numFmtId="0" fontId="3" fillId="10" borderId="65" xfId="0" applyFont="1" applyFill="1" applyBorder="1" applyAlignment="1">
      <alignment horizontal="right"/>
    </xf>
    <xf numFmtId="0" fontId="3" fillId="10" borderId="66" xfId="0" applyFont="1" applyFill="1" applyBorder="1" applyAlignment="1">
      <alignment horizontal="right"/>
    </xf>
    <xf numFmtId="0" fontId="3" fillId="10" borderId="64" xfId="0" applyFont="1" applyFill="1" applyBorder="1" applyAlignment="1">
      <alignment horizontal="right"/>
    </xf>
    <xf numFmtId="0" fontId="14" fillId="10" borderId="66" xfId="0" applyFont="1" applyFill="1" applyBorder="1" applyAlignment="1">
      <alignment horizontal="right"/>
    </xf>
    <xf numFmtId="0" fontId="3" fillId="11" borderId="63" xfId="0" applyFont="1" applyFill="1" applyBorder="1" applyAlignment="1">
      <alignment horizontal="right"/>
    </xf>
    <xf numFmtId="0" fontId="3" fillId="11" borderId="67" xfId="0" applyFont="1" applyFill="1" applyBorder="1" applyAlignment="1">
      <alignment horizontal="right"/>
    </xf>
    <xf numFmtId="0" fontId="3" fillId="11" borderId="64" xfId="0" applyFont="1" applyFill="1" applyBorder="1" applyAlignment="1">
      <alignment horizontal="right"/>
    </xf>
    <xf numFmtId="0" fontId="3" fillId="11" borderId="66" xfId="0" applyFont="1" applyFill="1" applyBorder="1" applyAlignment="1">
      <alignment horizontal="right"/>
    </xf>
    <xf numFmtId="0" fontId="5" fillId="11" borderId="65" xfId="0" applyFont="1" applyFill="1" applyBorder="1" applyAlignment="1">
      <alignment horizontal="right"/>
    </xf>
    <xf numFmtId="0" fontId="5" fillId="11" borderId="66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3" fillId="11" borderId="66" xfId="0" applyNumberFormat="1" applyFont="1" applyFill="1" applyBorder="1" applyAlignment="1">
      <alignment horizontal="right"/>
    </xf>
    <xf numFmtId="0" fontId="4" fillId="7" borderId="42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1" borderId="68" xfId="0" applyFont="1" applyFill="1" applyBorder="1" applyAlignment="1">
      <alignment horizontal="right"/>
    </xf>
    <xf numFmtId="0" fontId="5" fillId="11" borderId="68" xfId="0" applyFont="1" applyFill="1" applyBorder="1" applyAlignment="1">
      <alignment horizontal="right"/>
    </xf>
    <xf numFmtId="9" fontId="3" fillId="11" borderId="68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10" borderId="68" xfId="0" applyFont="1" applyFill="1" applyBorder="1" applyAlignment="1">
      <alignment horizontal="right"/>
    </xf>
    <xf numFmtId="0" fontId="3" fillId="10" borderId="69" xfId="0" applyFont="1" applyFill="1" applyBorder="1" applyAlignment="1">
      <alignment horizontal="right"/>
    </xf>
    <xf numFmtId="176" fontId="4" fillId="4" borderId="27" xfId="0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right" vertical="center"/>
    </xf>
    <xf numFmtId="41" fontId="4" fillId="4" borderId="13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 wrapText="1"/>
    </xf>
    <xf numFmtId="9" fontId="4" fillId="4" borderId="39" xfId="1" applyNumberFormat="1" applyFont="1" applyFill="1" applyBorder="1" applyAlignment="1">
      <alignment horizontal="right" vertical="center" wrapText="1"/>
    </xf>
    <xf numFmtId="41" fontId="4" fillId="4" borderId="27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 wrapText="1"/>
    </xf>
    <xf numFmtId="9" fontId="3" fillId="5" borderId="47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9" xfId="0" applyNumberFormat="1" applyFont="1" applyFill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right"/>
    </xf>
    <xf numFmtId="0" fontId="13" fillId="12" borderId="1" xfId="0" applyFont="1" applyFill="1" applyBorder="1" applyAlignment="1">
      <alignment horizontal="center"/>
    </xf>
    <xf numFmtId="176" fontId="4" fillId="2" borderId="11" xfId="0" applyNumberFormat="1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0" fontId="3" fillId="12" borderId="19" xfId="0" applyFont="1" applyFill="1" applyBorder="1" applyAlignment="1">
      <alignment horizontal="right"/>
    </xf>
    <xf numFmtId="0" fontId="12" fillId="12" borderId="19" xfId="0" applyFont="1" applyFill="1" applyBorder="1" applyAlignment="1">
      <alignment horizontal="center"/>
    </xf>
    <xf numFmtId="0" fontId="3" fillId="12" borderId="73" xfId="0" applyFont="1" applyFill="1" applyBorder="1" applyAlignment="1">
      <alignment horizontal="right"/>
    </xf>
    <xf numFmtId="9" fontId="10" fillId="4" borderId="29" xfId="1" applyFont="1" applyFill="1" applyBorder="1" applyAlignment="1">
      <alignment horizontal="right" vertical="center" wrapText="1"/>
    </xf>
    <xf numFmtId="0" fontId="5" fillId="12" borderId="74" xfId="0" applyFont="1" applyFill="1" applyBorder="1" applyAlignment="1">
      <alignment horizontal="right"/>
    </xf>
    <xf numFmtId="9" fontId="10" fillId="4" borderId="30" xfId="1" applyFont="1" applyFill="1" applyBorder="1" applyAlignment="1">
      <alignment horizontal="right" vertical="center" wrapText="1"/>
    </xf>
    <xf numFmtId="41" fontId="5" fillId="2" borderId="30" xfId="0" applyNumberFormat="1" applyFont="1" applyFill="1" applyBorder="1" applyAlignment="1">
      <alignment wrapText="1"/>
    </xf>
    <xf numFmtId="9" fontId="3" fillId="5" borderId="44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41" fontId="5" fillId="2" borderId="10" xfId="0" applyNumberFormat="1" applyFont="1" applyFill="1" applyBorder="1" applyAlignment="1">
      <alignment horizontal="right" vertical="center" wrapText="1"/>
    </xf>
    <xf numFmtId="41" fontId="3" fillId="4" borderId="21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2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6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9" fontId="4" fillId="4" borderId="46" xfId="1" applyNumberFormat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 wrapText="1"/>
    </xf>
    <xf numFmtId="9" fontId="4" fillId="4" borderId="22" xfId="1" applyNumberFormat="1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41" fontId="3" fillId="4" borderId="27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9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177" fontId="4" fillId="4" borderId="39" xfId="1" applyNumberFormat="1" applyFont="1" applyFill="1" applyBorder="1" applyAlignment="1">
      <alignment horizontal="right" vertical="center" wrapText="1"/>
    </xf>
    <xf numFmtId="177" fontId="4" fillId="4" borderId="45" xfId="1" applyNumberFormat="1" applyFont="1" applyFill="1" applyBorder="1" applyAlignment="1">
      <alignment horizontal="right" vertical="center" wrapText="1"/>
    </xf>
    <xf numFmtId="177" fontId="4" fillId="4" borderId="42" xfId="1" applyNumberFormat="1" applyFont="1" applyFill="1" applyBorder="1" applyAlignment="1">
      <alignment wrapText="1"/>
    </xf>
    <xf numFmtId="177" fontId="4" fillId="4" borderId="55" xfId="1" applyNumberFormat="1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27" xfId="2" applyFont="1" applyFill="1" applyBorder="1" applyAlignment="1">
      <alignment horizontal="right" vertical="center"/>
    </xf>
    <xf numFmtId="41" fontId="4" fillId="4" borderId="19" xfId="2" applyFont="1" applyFill="1" applyBorder="1" applyAlignment="1">
      <alignment horizontal="right" vertical="center"/>
    </xf>
    <xf numFmtId="41" fontId="4" fillId="4" borderId="21" xfId="2" applyFont="1" applyFill="1" applyBorder="1" applyAlignment="1">
      <alignment horizontal="center" vertical="center"/>
    </xf>
    <xf numFmtId="9" fontId="3" fillId="4" borderId="22" xfId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right" vertical="center" wrapText="1"/>
    </xf>
    <xf numFmtId="41" fontId="3" fillId="2" borderId="48" xfId="0" applyNumberFormat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5" fillId="2" borderId="32" xfId="0" applyNumberFormat="1" applyFont="1" applyFill="1" applyBorder="1" applyAlignment="1">
      <alignment wrapText="1"/>
    </xf>
    <xf numFmtId="9" fontId="3" fillId="14" borderId="76" xfId="0" applyNumberFormat="1" applyFont="1" applyFill="1" applyBorder="1" applyAlignment="1">
      <alignment horizontal="right"/>
    </xf>
    <xf numFmtId="9" fontId="3" fillId="14" borderId="20" xfId="0" applyNumberFormat="1" applyFont="1" applyFill="1" applyBorder="1" applyAlignment="1">
      <alignment horizontal="right"/>
    </xf>
    <xf numFmtId="9" fontId="3" fillId="13" borderId="22" xfId="0" applyNumberFormat="1" applyFont="1" applyFill="1" applyBorder="1" applyAlignment="1">
      <alignment horizontal="right"/>
    </xf>
    <xf numFmtId="9" fontId="10" fillId="4" borderId="31" xfId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2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8" xfId="0" applyNumberFormat="1" applyFont="1" applyFill="1" applyBorder="1">
      <alignment vertical="center"/>
    </xf>
    <xf numFmtId="41" fontId="3" fillId="2" borderId="75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8" borderId="12" xfId="0" applyNumberFormat="1" applyFont="1" applyFill="1" applyBorder="1" applyAlignment="1">
      <alignment horizontal="center" vertical="center" wrapText="1"/>
    </xf>
    <xf numFmtId="41" fontId="5" fillId="8" borderId="15" xfId="0" applyNumberFormat="1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right" vertical="center" wrapText="1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right" vertical="center" wrapText="1"/>
    </xf>
    <xf numFmtId="0" fontId="6" fillId="9" borderId="16" xfId="0" applyFont="1" applyFill="1" applyBorder="1" applyAlignment="1">
      <alignment horizontal="center" vertical="center" wrapText="1"/>
    </xf>
    <xf numFmtId="41" fontId="3" fillId="2" borderId="62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8" xfId="0" applyNumberFormat="1" applyFont="1" applyFill="1" applyBorder="1">
      <alignment vertical="center"/>
    </xf>
    <xf numFmtId="9" fontId="15" fillId="2" borderId="58" xfId="1" applyFont="1" applyFill="1" applyBorder="1" applyAlignment="1">
      <alignment horizontal="center" vertical="center" wrapText="1"/>
    </xf>
    <xf numFmtId="9" fontId="15" fillId="2" borderId="17" xfId="1" applyNumberFormat="1" applyFont="1" applyFill="1" applyBorder="1" applyAlignment="1">
      <alignment horizontal="right" vertical="center" wrapText="1"/>
    </xf>
    <xf numFmtId="9" fontId="15" fillId="2" borderId="20" xfId="1" applyNumberFormat="1" applyFont="1" applyFill="1" applyBorder="1" applyAlignment="1">
      <alignment horizontal="right" vertical="center" wrapText="1"/>
    </xf>
    <xf numFmtId="9" fontId="15" fillId="2" borderId="22" xfId="1" applyNumberFormat="1" applyFont="1" applyFill="1" applyBorder="1" applyAlignment="1">
      <alignment horizontal="right" vertical="center" wrapText="1"/>
    </xf>
    <xf numFmtId="9" fontId="15" fillId="2" borderId="24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wrapText="1"/>
    </xf>
    <xf numFmtId="41" fontId="4" fillId="4" borderId="15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1" xfId="2" applyFont="1" applyFill="1" applyBorder="1" applyAlignment="1">
      <alignment wrapText="1"/>
    </xf>
    <xf numFmtId="9" fontId="4" fillId="4" borderId="28" xfId="1" applyFont="1" applyFill="1" applyBorder="1" applyAlignment="1">
      <alignment wrapText="1"/>
    </xf>
    <xf numFmtId="41" fontId="4" fillId="4" borderId="62" xfId="2" applyFont="1" applyFill="1" applyBorder="1" applyAlignment="1">
      <alignment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41" fontId="3" fillId="4" borderId="41" xfId="0" applyNumberFormat="1" applyFont="1" applyFill="1" applyBorder="1" applyAlignment="1">
      <alignment horizontal="center" vertical="center" wrapText="1"/>
    </xf>
    <xf numFmtId="41" fontId="5" fillId="4" borderId="40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3" fillId="4" borderId="27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70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6" xfId="1" applyFont="1" applyFill="1" applyBorder="1" applyAlignment="1">
      <alignment horizontal="center" vertical="center" wrapText="1"/>
    </xf>
    <xf numFmtId="9" fontId="15" fillId="2" borderId="31" xfId="1" applyNumberFormat="1" applyFont="1" applyFill="1" applyBorder="1" applyAlignment="1">
      <alignment wrapText="1"/>
    </xf>
    <xf numFmtId="9" fontId="15" fillId="2" borderId="28" xfId="1" applyNumberFormat="1" applyFont="1" applyFill="1" applyBorder="1" applyAlignment="1">
      <alignment wrapText="1"/>
    </xf>
    <xf numFmtId="41" fontId="3" fillId="8" borderId="11" xfId="0" applyNumberFormat="1" applyFont="1" applyFill="1" applyBorder="1" applyAlignment="1">
      <alignment vertical="center" wrapText="1"/>
    </xf>
    <xf numFmtId="41" fontId="5" fillId="8" borderId="15" xfId="0" applyNumberFormat="1" applyFont="1" applyFill="1" applyBorder="1" applyAlignment="1">
      <alignment vertical="center" wrapText="1"/>
    </xf>
    <xf numFmtId="9" fontId="15" fillId="8" borderId="28" xfId="1" applyNumberFormat="1" applyFont="1" applyFill="1" applyBorder="1" applyAlignment="1">
      <alignment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54" zoomScale="88" zoomScaleNormal="88" workbookViewId="0">
      <selection activeCell="S65" sqref="S65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39" t="s">
        <v>10</v>
      </c>
      <c r="P1" s="7" t="s">
        <v>20</v>
      </c>
      <c r="Q1" s="9" t="s">
        <v>15</v>
      </c>
    </row>
    <row r="2" spans="1:17" ht="17.399999999999999" customHeight="1" x14ac:dyDescent="0.25">
      <c r="A2" s="361" t="s">
        <v>16</v>
      </c>
      <c r="B2" s="364" t="s">
        <v>23</v>
      </c>
      <c r="C2" s="205" t="s">
        <v>11</v>
      </c>
      <c r="D2" s="30">
        <v>10250</v>
      </c>
      <c r="E2" s="31">
        <v>8326</v>
      </c>
      <c r="F2" s="31">
        <v>8931</v>
      </c>
      <c r="G2" s="31">
        <v>10623</v>
      </c>
      <c r="H2" s="31">
        <v>8957</v>
      </c>
      <c r="I2" s="31">
        <v>10245</v>
      </c>
      <c r="J2" s="31">
        <v>11396</v>
      </c>
      <c r="K2" s="31">
        <v>8732</v>
      </c>
      <c r="L2" s="31">
        <v>10491</v>
      </c>
      <c r="M2" s="32">
        <v>11548</v>
      </c>
      <c r="N2" s="31">
        <v>9577</v>
      </c>
      <c r="O2" s="140">
        <v>10039</v>
      </c>
      <c r="P2" s="33">
        <f>SUM(D2:O2)</f>
        <v>119115</v>
      </c>
      <c r="Q2" s="131">
        <f>P2/12</f>
        <v>9926.25</v>
      </c>
    </row>
    <row r="3" spans="1:17" x14ac:dyDescent="0.25">
      <c r="A3" s="362"/>
      <c r="B3" s="347"/>
      <c r="C3" s="206" t="s">
        <v>12</v>
      </c>
      <c r="D3" s="34">
        <v>6172</v>
      </c>
      <c r="E3" s="35">
        <v>5186</v>
      </c>
      <c r="F3" s="35">
        <v>6346</v>
      </c>
      <c r="G3" s="35">
        <v>7005</v>
      </c>
      <c r="H3" s="35">
        <v>5953</v>
      </c>
      <c r="I3" s="35">
        <v>6766</v>
      </c>
      <c r="J3" s="35">
        <v>7191</v>
      </c>
      <c r="K3" s="35">
        <v>5589</v>
      </c>
      <c r="L3" s="35">
        <v>6358</v>
      </c>
      <c r="M3" s="36">
        <v>7390</v>
      </c>
      <c r="N3" s="35">
        <v>6481</v>
      </c>
      <c r="O3" s="141">
        <v>6189</v>
      </c>
      <c r="P3" s="37">
        <f>SUM(D3:O3)</f>
        <v>76626</v>
      </c>
      <c r="Q3" s="132">
        <f t="shared" ref="Q3" si="0">P3/12</f>
        <v>6385.5</v>
      </c>
    </row>
    <row r="4" spans="1:17" x14ac:dyDescent="0.25">
      <c r="A4" s="362"/>
      <c r="B4" s="347"/>
      <c r="C4" s="38" t="s">
        <v>24</v>
      </c>
      <c r="D4" s="39">
        <f>D3/D2</f>
        <v>0.60214634146341461</v>
      </c>
      <c r="E4" s="40">
        <f t="shared" ref="E4:Q4" si="1">E3/E2</f>
        <v>0.6228681239490752</v>
      </c>
      <c r="F4" s="40">
        <f t="shared" si="1"/>
        <v>0.71055872802597697</v>
      </c>
      <c r="G4" s="40">
        <f t="shared" si="1"/>
        <v>0.65941824343405819</v>
      </c>
      <c r="H4" s="40">
        <f t="shared" si="1"/>
        <v>0.66461985039633809</v>
      </c>
      <c r="I4" s="40">
        <f t="shared" si="1"/>
        <v>0.66041971693509027</v>
      </c>
      <c r="J4" s="40">
        <f t="shared" si="1"/>
        <v>0.63101088101088099</v>
      </c>
      <c r="K4" s="40">
        <f t="shared" si="1"/>
        <v>0.64005955107650025</v>
      </c>
      <c r="L4" s="40">
        <f t="shared" si="1"/>
        <v>0.60604327518825662</v>
      </c>
      <c r="M4" s="41">
        <f t="shared" si="1"/>
        <v>0.63993765154139248</v>
      </c>
      <c r="N4" s="40">
        <f t="shared" si="1"/>
        <v>0.6767254881486896</v>
      </c>
      <c r="O4" s="142">
        <f t="shared" si="1"/>
        <v>0.61649566689909352</v>
      </c>
      <c r="P4" s="42">
        <f t="shared" si="1"/>
        <v>0.64329429542878735</v>
      </c>
      <c r="Q4" s="133">
        <f t="shared" si="1"/>
        <v>0.64329429542878735</v>
      </c>
    </row>
    <row r="5" spans="1:17" x14ac:dyDescent="0.25">
      <c r="A5" s="362"/>
      <c r="B5" s="347" t="s">
        <v>25</v>
      </c>
      <c r="C5" s="207" t="s">
        <v>11</v>
      </c>
      <c r="D5" s="43">
        <v>5131</v>
      </c>
      <c r="E5" s="44">
        <v>4536</v>
      </c>
      <c r="F5" s="44">
        <v>4922</v>
      </c>
      <c r="G5" s="44">
        <v>4270</v>
      </c>
      <c r="H5" s="44">
        <v>4835</v>
      </c>
      <c r="I5" s="44">
        <v>3668</v>
      </c>
      <c r="J5" s="44">
        <v>3906</v>
      </c>
      <c r="K5" s="44">
        <v>4301</v>
      </c>
      <c r="L5" s="44">
        <v>3019</v>
      </c>
      <c r="M5" s="45">
        <v>4296</v>
      </c>
      <c r="N5" s="44">
        <v>4805</v>
      </c>
      <c r="O5" s="143">
        <v>2889</v>
      </c>
      <c r="P5" s="46">
        <f>SUM(D5:O5)</f>
        <v>50578</v>
      </c>
      <c r="Q5" s="164">
        <f t="shared" ref="Q5:Q15" si="2">P5/12</f>
        <v>4214.833333333333</v>
      </c>
    </row>
    <row r="6" spans="1:17" x14ac:dyDescent="0.25">
      <c r="A6" s="362"/>
      <c r="B6" s="347"/>
      <c r="C6" s="206" t="s">
        <v>12</v>
      </c>
      <c r="D6" s="47">
        <v>3769</v>
      </c>
      <c r="E6" s="48">
        <v>3364</v>
      </c>
      <c r="F6" s="48">
        <v>3761</v>
      </c>
      <c r="G6" s="48">
        <v>3052</v>
      </c>
      <c r="H6" s="48">
        <v>3422</v>
      </c>
      <c r="I6" s="48">
        <v>2708</v>
      </c>
      <c r="J6" s="48">
        <v>2741</v>
      </c>
      <c r="K6" s="48">
        <v>3275</v>
      </c>
      <c r="L6" s="48">
        <v>2116</v>
      </c>
      <c r="M6" s="49">
        <v>3187</v>
      </c>
      <c r="N6" s="48">
        <v>3696</v>
      </c>
      <c r="O6" s="144">
        <v>2208</v>
      </c>
      <c r="P6" s="50">
        <f>SUM(D6:O6)</f>
        <v>37299</v>
      </c>
      <c r="Q6" s="132">
        <f t="shared" si="2"/>
        <v>3108.25</v>
      </c>
    </row>
    <row r="7" spans="1:17" x14ac:dyDescent="0.25">
      <c r="A7" s="362"/>
      <c r="B7" s="347"/>
      <c r="C7" s="38" t="s">
        <v>24</v>
      </c>
      <c r="D7" s="39">
        <f>D6/D5</f>
        <v>0.73455466770610023</v>
      </c>
      <c r="E7" s="40">
        <f t="shared" ref="E7:Q7" si="3">E6/E5</f>
        <v>0.74162257495590833</v>
      </c>
      <c r="F7" s="40">
        <f t="shared" si="3"/>
        <v>0.76412027631044288</v>
      </c>
      <c r="G7" s="40">
        <f t="shared" si="3"/>
        <v>0.71475409836065573</v>
      </c>
      <c r="H7" s="40">
        <f t="shared" si="3"/>
        <v>0.70775594622543947</v>
      </c>
      <c r="I7" s="40">
        <f t="shared" si="3"/>
        <v>0.73827699018538717</v>
      </c>
      <c r="J7" s="40">
        <f t="shared" si="3"/>
        <v>0.70174091141833073</v>
      </c>
      <c r="K7" s="40">
        <f t="shared" si="3"/>
        <v>0.76145082538944431</v>
      </c>
      <c r="L7" s="40">
        <f t="shared" si="3"/>
        <v>0.70089433587280559</v>
      </c>
      <c r="M7" s="41">
        <f t="shared" si="3"/>
        <v>0.74185288640595903</v>
      </c>
      <c r="N7" s="40">
        <f t="shared" si="3"/>
        <v>0.76919875130072846</v>
      </c>
      <c r="O7" s="142">
        <f t="shared" si="3"/>
        <v>0.76427829698857741</v>
      </c>
      <c r="P7" s="42">
        <f t="shared" si="3"/>
        <v>0.73745501996915652</v>
      </c>
      <c r="Q7" s="133">
        <f t="shared" si="3"/>
        <v>0.73745501996915663</v>
      </c>
    </row>
    <row r="8" spans="1:17" x14ac:dyDescent="0.25">
      <c r="A8" s="362"/>
      <c r="B8" s="347" t="s">
        <v>26</v>
      </c>
      <c r="C8" s="207" t="s">
        <v>11</v>
      </c>
      <c r="D8" s="43">
        <v>3756</v>
      </c>
      <c r="E8" s="44">
        <v>3679</v>
      </c>
      <c r="F8" s="44">
        <v>3186</v>
      </c>
      <c r="G8" s="44">
        <v>4195</v>
      </c>
      <c r="H8" s="44">
        <v>3516</v>
      </c>
      <c r="I8" s="44">
        <v>3186</v>
      </c>
      <c r="J8" s="44">
        <v>4715</v>
      </c>
      <c r="K8" s="44">
        <v>3151</v>
      </c>
      <c r="L8" s="44">
        <v>3501</v>
      </c>
      <c r="M8" s="45">
        <v>3410</v>
      </c>
      <c r="N8" s="44">
        <v>3119</v>
      </c>
      <c r="O8" s="143">
        <v>3331</v>
      </c>
      <c r="P8" s="46">
        <f>SUM(D8:O8)</f>
        <v>42745</v>
      </c>
      <c r="Q8" s="164">
        <f t="shared" si="2"/>
        <v>3562.0833333333335</v>
      </c>
    </row>
    <row r="9" spans="1:17" x14ac:dyDescent="0.25">
      <c r="A9" s="362"/>
      <c r="B9" s="347"/>
      <c r="C9" s="206" t="s">
        <v>12</v>
      </c>
      <c r="D9" s="47">
        <v>2369</v>
      </c>
      <c r="E9" s="48">
        <v>2454</v>
      </c>
      <c r="F9" s="48">
        <v>2387</v>
      </c>
      <c r="G9" s="48">
        <v>2867</v>
      </c>
      <c r="H9" s="48">
        <v>2393</v>
      </c>
      <c r="I9" s="48">
        <v>2383</v>
      </c>
      <c r="J9" s="48">
        <v>3098</v>
      </c>
      <c r="K9" s="48">
        <v>2140</v>
      </c>
      <c r="L9" s="48">
        <v>2393</v>
      </c>
      <c r="M9" s="49">
        <v>2312</v>
      </c>
      <c r="N9" s="48">
        <v>2159</v>
      </c>
      <c r="O9" s="144">
        <v>2113</v>
      </c>
      <c r="P9" s="50">
        <f>SUM(D9:O9)</f>
        <v>29068</v>
      </c>
      <c r="Q9" s="132">
        <f t="shared" si="2"/>
        <v>2422.3333333333335</v>
      </c>
    </row>
    <row r="10" spans="1:17" x14ac:dyDescent="0.25">
      <c r="A10" s="362"/>
      <c r="B10" s="347"/>
      <c r="C10" s="38" t="s">
        <v>27</v>
      </c>
      <c r="D10" s="39">
        <f>D9/D8</f>
        <v>0.63072417465388708</v>
      </c>
      <c r="E10" s="40">
        <f t="shared" ref="E10:Q10" si="4">E9/E8</f>
        <v>0.66702908399021477</v>
      </c>
      <c r="F10" s="40">
        <f t="shared" si="4"/>
        <v>0.74921531701192723</v>
      </c>
      <c r="G10" s="40">
        <f t="shared" si="4"/>
        <v>0.68343265792610253</v>
      </c>
      <c r="H10" s="40">
        <f t="shared" si="4"/>
        <v>0.68060295790671221</v>
      </c>
      <c r="I10" s="40">
        <f t="shared" si="4"/>
        <v>0.74795982423101071</v>
      </c>
      <c r="J10" s="40">
        <f t="shared" si="4"/>
        <v>0.65705196182396608</v>
      </c>
      <c r="K10" s="40">
        <f t="shared" si="4"/>
        <v>0.67914947635671219</v>
      </c>
      <c r="L10" s="40">
        <f t="shared" si="4"/>
        <v>0.68351899457297915</v>
      </c>
      <c r="M10" s="41">
        <f t="shared" si="4"/>
        <v>0.67800586510263927</v>
      </c>
      <c r="N10" s="40">
        <f t="shared" si="4"/>
        <v>0.69220904135941008</v>
      </c>
      <c r="O10" s="142">
        <f t="shared" si="4"/>
        <v>0.63434404082857998</v>
      </c>
      <c r="P10" s="42">
        <f t="shared" si="4"/>
        <v>0.68003275236869809</v>
      </c>
      <c r="Q10" s="133">
        <f t="shared" si="4"/>
        <v>0.68003275236869809</v>
      </c>
    </row>
    <row r="11" spans="1:17" x14ac:dyDescent="0.25">
      <c r="A11" s="362"/>
      <c r="B11" s="347" t="s">
        <v>28</v>
      </c>
      <c r="C11" s="207" t="s">
        <v>11</v>
      </c>
      <c r="D11" s="51">
        <v>3948</v>
      </c>
      <c r="E11" s="52">
        <v>3882</v>
      </c>
      <c r="F11" s="52">
        <v>4605</v>
      </c>
      <c r="G11" s="52">
        <v>5475</v>
      </c>
      <c r="H11" s="52">
        <v>4068</v>
      </c>
      <c r="I11" s="52">
        <v>4116</v>
      </c>
      <c r="J11" s="52">
        <v>5582</v>
      </c>
      <c r="K11" s="52">
        <v>3934</v>
      </c>
      <c r="L11" s="52">
        <v>4562</v>
      </c>
      <c r="M11" s="53">
        <v>3822</v>
      </c>
      <c r="N11" s="52">
        <v>4020</v>
      </c>
      <c r="O11" s="145">
        <v>4935</v>
      </c>
      <c r="P11" s="179">
        <f>SUM(D11:O11)</f>
        <v>52949</v>
      </c>
      <c r="Q11" s="164">
        <f t="shared" si="2"/>
        <v>4412.416666666667</v>
      </c>
    </row>
    <row r="12" spans="1:17" x14ac:dyDescent="0.25">
      <c r="A12" s="362"/>
      <c r="B12" s="347"/>
      <c r="C12" s="206" t="s">
        <v>12</v>
      </c>
      <c r="D12" s="54">
        <v>2902</v>
      </c>
      <c r="E12" s="55">
        <v>2805</v>
      </c>
      <c r="F12" s="55">
        <v>3600</v>
      </c>
      <c r="G12" s="55">
        <v>4356</v>
      </c>
      <c r="H12" s="55">
        <v>3230</v>
      </c>
      <c r="I12" s="55">
        <v>3341</v>
      </c>
      <c r="J12" s="55">
        <v>4273</v>
      </c>
      <c r="K12" s="55">
        <v>2974</v>
      </c>
      <c r="L12" s="55">
        <v>3543</v>
      </c>
      <c r="M12" s="56">
        <v>3075</v>
      </c>
      <c r="N12" s="55">
        <v>3201</v>
      </c>
      <c r="O12" s="146">
        <v>3850</v>
      </c>
      <c r="P12" s="180">
        <f>SUM(D12:O12)</f>
        <v>41150</v>
      </c>
      <c r="Q12" s="132">
        <f t="shared" si="2"/>
        <v>3429.1666666666665</v>
      </c>
    </row>
    <row r="13" spans="1:17" x14ac:dyDescent="0.25">
      <c r="A13" s="362"/>
      <c r="B13" s="347"/>
      <c r="C13" s="38" t="s">
        <v>27</v>
      </c>
      <c r="D13" s="39">
        <f t="shared" ref="D13:Q13" si="5">D12/D11</f>
        <v>0.7350557244174265</v>
      </c>
      <c r="E13" s="40">
        <f t="shared" si="5"/>
        <v>0.72256568778979913</v>
      </c>
      <c r="F13" s="40">
        <f t="shared" si="5"/>
        <v>0.78175895765472314</v>
      </c>
      <c r="G13" s="40">
        <f t="shared" si="5"/>
        <v>0.79561643835616436</v>
      </c>
      <c r="H13" s="40">
        <f t="shared" si="5"/>
        <v>0.79400196656833821</v>
      </c>
      <c r="I13" s="40">
        <f t="shared" si="5"/>
        <v>0.8117103984450923</v>
      </c>
      <c r="J13" s="40">
        <f t="shared" si="5"/>
        <v>0.76549623790756005</v>
      </c>
      <c r="K13" s="40">
        <f t="shared" si="5"/>
        <v>0.75597356380274527</v>
      </c>
      <c r="L13" s="40">
        <f t="shared" si="5"/>
        <v>0.77663305567733454</v>
      </c>
      <c r="M13" s="41">
        <f t="shared" si="5"/>
        <v>0.80455259026687598</v>
      </c>
      <c r="N13" s="40">
        <f t="shared" si="5"/>
        <v>0.79626865671641789</v>
      </c>
      <c r="O13" s="142">
        <f t="shared" si="5"/>
        <v>0.78014184397163122</v>
      </c>
      <c r="P13" s="42">
        <f t="shared" si="5"/>
        <v>0.77716293036695683</v>
      </c>
      <c r="Q13" s="133">
        <f t="shared" si="5"/>
        <v>0.77716293036695683</v>
      </c>
    </row>
    <row r="14" spans="1:17" x14ac:dyDescent="0.25">
      <c r="A14" s="362"/>
      <c r="B14" s="347" t="s">
        <v>21</v>
      </c>
      <c r="C14" s="207" t="s">
        <v>11</v>
      </c>
      <c r="D14" s="57">
        <v>495</v>
      </c>
      <c r="E14" s="58">
        <v>485</v>
      </c>
      <c r="F14" s="58">
        <v>622</v>
      </c>
      <c r="G14" s="58">
        <v>585</v>
      </c>
      <c r="H14" s="58">
        <v>468</v>
      </c>
      <c r="I14" s="58">
        <v>697</v>
      </c>
      <c r="J14" s="58">
        <v>526</v>
      </c>
      <c r="K14" s="58">
        <v>533</v>
      </c>
      <c r="L14" s="58">
        <v>626</v>
      </c>
      <c r="M14" s="59">
        <v>602</v>
      </c>
      <c r="N14" s="58">
        <v>466</v>
      </c>
      <c r="O14" s="147">
        <v>610</v>
      </c>
      <c r="P14" s="60">
        <f>SUM(D14:O14)</f>
        <v>6715</v>
      </c>
      <c r="Q14" s="164">
        <f t="shared" si="2"/>
        <v>559.58333333333337</v>
      </c>
    </row>
    <row r="15" spans="1:17" x14ac:dyDescent="0.25">
      <c r="A15" s="362"/>
      <c r="B15" s="347"/>
      <c r="C15" s="206" t="s">
        <v>12</v>
      </c>
      <c r="D15" s="61">
        <v>250</v>
      </c>
      <c r="E15" s="62">
        <v>207</v>
      </c>
      <c r="F15" s="62">
        <v>343</v>
      </c>
      <c r="G15" s="62">
        <v>336</v>
      </c>
      <c r="H15" s="62">
        <v>266</v>
      </c>
      <c r="I15" s="62">
        <v>418</v>
      </c>
      <c r="J15" s="62">
        <v>355</v>
      </c>
      <c r="K15" s="62">
        <v>291</v>
      </c>
      <c r="L15" s="62">
        <v>369</v>
      </c>
      <c r="M15" s="63">
        <v>298</v>
      </c>
      <c r="N15" s="62">
        <v>237</v>
      </c>
      <c r="O15" s="148">
        <v>333</v>
      </c>
      <c r="P15" s="64">
        <f>SUM(D15:O15)</f>
        <v>3703</v>
      </c>
      <c r="Q15" s="132">
        <f t="shared" si="2"/>
        <v>308.58333333333331</v>
      </c>
    </row>
    <row r="16" spans="1:17" ht="18" thickBot="1" x14ac:dyDescent="0.3">
      <c r="A16" s="362"/>
      <c r="B16" s="348"/>
      <c r="C16" s="65" t="s">
        <v>27</v>
      </c>
      <c r="D16" s="66">
        <f>D15/D14</f>
        <v>0.50505050505050508</v>
      </c>
      <c r="E16" s="67">
        <f t="shared" ref="E16:Q16" si="6">E15/E14</f>
        <v>0.42680412371134019</v>
      </c>
      <c r="F16" s="67">
        <f t="shared" si="6"/>
        <v>0.55144694533762062</v>
      </c>
      <c r="G16" s="67">
        <f t="shared" si="6"/>
        <v>0.57435897435897432</v>
      </c>
      <c r="H16" s="67">
        <f t="shared" si="6"/>
        <v>0.56837606837606836</v>
      </c>
      <c r="I16" s="67">
        <f t="shared" si="6"/>
        <v>0.59971305595408897</v>
      </c>
      <c r="J16" s="67">
        <f t="shared" si="6"/>
        <v>0.67490494296577952</v>
      </c>
      <c r="K16" s="67">
        <f t="shared" si="6"/>
        <v>0.54596622889305813</v>
      </c>
      <c r="L16" s="67">
        <f t="shared" si="6"/>
        <v>0.58945686900958472</v>
      </c>
      <c r="M16" s="68">
        <f t="shared" si="6"/>
        <v>0.49501661129568109</v>
      </c>
      <c r="N16" s="67">
        <f t="shared" si="6"/>
        <v>0.50858369098712441</v>
      </c>
      <c r="O16" s="106">
        <f t="shared" si="6"/>
        <v>0.54590163934426228</v>
      </c>
      <c r="P16" s="69">
        <f t="shared" si="6"/>
        <v>0.55145197319434103</v>
      </c>
      <c r="Q16" s="108">
        <f t="shared" si="6"/>
        <v>0.55145197319434092</v>
      </c>
    </row>
    <row r="17" spans="1:17" ht="18" thickBot="1" x14ac:dyDescent="0.3">
      <c r="A17" s="362"/>
      <c r="B17" s="347" t="s">
        <v>33</v>
      </c>
      <c r="C17" s="208" t="s">
        <v>11</v>
      </c>
      <c r="D17" s="91"/>
      <c r="E17" s="92"/>
      <c r="F17" s="92"/>
      <c r="G17" s="58">
        <v>1232</v>
      </c>
      <c r="H17" s="58">
        <v>1086</v>
      </c>
      <c r="I17" s="58">
        <v>1196</v>
      </c>
      <c r="J17" s="58">
        <v>1126</v>
      </c>
      <c r="K17" s="58">
        <v>1055</v>
      </c>
      <c r="L17" s="58">
        <v>1131</v>
      </c>
      <c r="M17" s="59">
        <v>1010</v>
      </c>
      <c r="N17" s="58">
        <v>1015</v>
      </c>
      <c r="O17" s="147">
        <v>1082</v>
      </c>
      <c r="P17" s="231">
        <f>SUM(G17:O17)</f>
        <v>9933</v>
      </c>
      <c r="Q17" s="236">
        <f>AVERAGE(G17:O17)</f>
        <v>1103.6666666666667</v>
      </c>
    </row>
    <row r="18" spans="1:17" x14ac:dyDescent="0.25">
      <c r="A18" s="362"/>
      <c r="B18" s="347"/>
      <c r="C18" s="206" t="s">
        <v>12</v>
      </c>
      <c r="D18" s="93"/>
      <c r="E18" s="94"/>
      <c r="F18" s="94"/>
      <c r="G18" s="62">
        <v>832</v>
      </c>
      <c r="H18" s="62">
        <v>692</v>
      </c>
      <c r="I18" s="62">
        <v>870</v>
      </c>
      <c r="J18" s="62">
        <v>791</v>
      </c>
      <c r="K18" s="62">
        <v>670</v>
      </c>
      <c r="L18" s="62">
        <v>770</v>
      </c>
      <c r="M18" s="63">
        <v>721</v>
      </c>
      <c r="N18" s="62">
        <v>754</v>
      </c>
      <c r="O18" s="148">
        <v>782</v>
      </c>
      <c r="P18" s="232">
        <f>SUM(G18:O18)</f>
        <v>6882</v>
      </c>
      <c r="Q18" s="37">
        <f>AVERAGE(G18:O18)</f>
        <v>764.66666666666663</v>
      </c>
    </row>
    <row r="19" spans="1:17" ht="18" thickBot="1" x14ac:dyDescent="0.3">
      <c r="A19" s="362"/>
      <c r="B19" s="348"/>
      <c r="C19" s="65" t="s">
        <v>24</v>
      </c>
      <c r="D19" s="95"/>
      <c r="E19" s="96"/>
      <c r="F19" s="96"/>
      <c r="G19" s="67">
        <f t="shared" ref="G19:Q19" si="7">G18/G17</f>
        <v>0.67532467532467533</v>
      </c>
      <c r="H19" s="67">
        <f t="shared" si="7"/>
        <v>0.6372007366482505</v>
      </c>
      <c r="I19" s="67">
        <f t="shared" si="7"/>
        <v>0.72742474916387956</v>
      </c>
      <c r="J19" s="67">
        <f t="shared" si="7"/>
        <v>0.70248667850799285</v>
      </c>
      <c r="K19" s="67">
        <f t="shared" si="7"/>
        <v>0.63507109004739337</v>
      </c>
      <c r="L19" s="67">
        <f t="shared" si="7"/>
        <v>0.68081343943412909</v>
      </c>
      <c r="M19" s="68">
        <f t="shared" si="7"/>
        <v>0.71386138613861383</v>
      </c>
      <c r="N19" s="67">
        <f t="shared" si="7"/>
        <v>0.74285714285714288</v>
      </c>
      <c r="O19" s="106">
        <f t="shared" si="7"/>
        <v>0.722735674676525</v>
      </c>
      <c r="P19" s="69">
        <f t="shared" si="7"/>
        <v>0.69284204167925101</v>
      </c>
      <c r="Q19" s="69">
        <f t="shared" si="7"/>
        <v>0.6928420416792509</v>
      </c>
    </row>
    <row r="20" spans="1:17" x14ac:dyDescent="0.25">
      <c r="A20" s="362"/>
      <c r="B20" s="347" t="s">
        <v>34</v>
      </c>
      <c r="C20" s="208" t="s">
        <v>11</v>
      </c>
      <c r="D20" s="57">
        <v>975</v>
      </c>
      <c r="E20" s="58">
        <v>874</v>
      </c>
      <c r="F20" s="58">
        <v>999</v>
      </c>
      <c r="G20" s="58">
        <v>961</v>
      </c>
      <c r="H20" s="58">
        <v>771</v>
      </c>
      <c r="I20" s="58">
        <v>943</v>
      </c>
      <c r="J20" s="58">
        <v>926</v>
      </c>
      <c r="K20" s="58">
        <v>813</v>
      </c>
      <c r="L20" s="58">
        <v>789</v>
      </c>
      <c r="M20" s="59">
        <v>819</v>
      </c>
      <c r="N20" s="134">
        <v>838</v>
      </c>
      <c r="O20" s="149">
        <v>948</v>
      </c>
      <c r="P20" s="107">
        <v>10656</v>
      </c>
      <c r="Q20" s="236">
        <f>P20/12</f>
        <v>888</v>
      </c>
    </row>
    <row r="21" spans="1:17" x14ac:dyDescent="0.25">
      <c r="A21" s="362"/>
      <c r="B21" s="347"/>
      <c r="C21" s="206" t="s">
        <v>12</v>
      </c>
      <c r="D21" s="61">
        <v>625</v>
      </c>
      <c r="E21" s="62">
        <v>569</v>
      </c>
      <c r="F21" s="62">
        <v>622</v>
      </c>
      <c r="G21" s="62">
        <v>605</v>
      </c>
      <c r="H21" s="62">
        <v>503</v>
      </c>
      <c r="I21" s="62">
        <v>578</v>
      </c>
      <c r="J21" s="62">
        <v>581</v>
      </c>
      <c r="K21" s="62">
        <v>536</v>
      </c>
      <c r="L21" s="62">
        <v>540</v>
      </c>
      <c r="M21" s="63">
        <v>537</v>
      </c>
      <c r="N21" s="62">
        <v>526</v>
      </c>
      <c r="O21" s="148">
        <v>602</v>
      </c>
      <c r="P21" s="64">
        <v>6824</v>
      </c>
      <c r="Q21" s="37">
        <f>P21/12</f>
        <v>568.66666666666663</v>
      </c>
    </row>
    <row r="22" spans="1:17" ht="18" thickBot="1" x14ac:dyDescent="0.3">
      <c r="A22" s="362"/>
      <c r="B22" s="348"/>
      <c r="C22" s="65" t="s">
        <v>24</v>
      </c>
      <c r="D22" s="66">
        <f>D21/D20</f>
        <v>0.64102564102564108</v>
      </c>
      <c r="E22" s="66">
        <f t="shared" ref="E22:Q22" si="8">E21/E20</f>
        <v>0.65102974828375282</v>
      </c>
      <c r="F22" s="66">
        <f t="shared" si="8"/>
        <v>0.62262262262262258</v>
      </c>
      <c r="G22" s="66">
        <f t="shared" si="8"/>
        <v>0.62955254942767946</v>
      </c>
      <c r="H22" s="66">
        <f t="shared" si="8"/>
        <v>0.65239948119325553</v>
      </c>
      <c r="I22" s="66">
        <f t="shared" si="8"/>
        <v>0.61293743372216336</v>
      </c>
      <c r="J22" s="66">
        <f t="shared" si="8"/>
        <v>0.62742980561555073</v>
      </c>
      <c r="K22" s="66">
        <f t="shared" si="8"/>
        <v>0.65928659286592861</v>
      </c>
      <c r="L22" s="66">
        <f t="shared" si="8"/>
        <v>0.68441064638783267</v>
      </c>
      <c r="M22" s="106">
        <f t="shared" si="8"/>
        <v>0.65567765567765568</v>
      </c>
      <c r="N22" s="67">
        <f t="shared" si="8"/>
        <v>0.62768496420047737</v>
      </c>
      <c r="O22" s="106">
        <f t="shared" si="8"/>
        <v>0.63502109704641352</v>
      </c>
      <c r="P22" s="69">
        <f t="shared" si="8"/>
        <v>0.64039039039039036</v>
      </c>
      <c r="Q22" s="69">
        <f t="shared" si="8"/>
        <v>0.64039039039039036</v>
      </c>
    </row>
    <row r="23" spans="1:17" x14ac:dyDescent="0.25">
      <c r="A23" s="362"/>
      <c r="B23" s="347" t="s">
        <v>36</v>
      </c>
      <c r="C23" s="208" t="s">
        <v>11</v>
      </c>
      <c r="D23" s="223">
        <v>864</v>
      </c>
      <c r="E23" s="223">
        <v>1018</v>
      </c>
      <c r="F23" s="223">
        <v>1069</v>
      </c>
      <c r="G23" s="223">
        <v>776</v>
      </c>
      <c r="H23" s="223">
        <v>832</v>
      </c>
      <c r="I23" s="223">
        <v>1031</v>
      </c>
      <c r="J23" s="223">
        <v>1014</v>
      </c>
      <c r="K23" s="223">
        <v>1114</v>
      </c>
      <c r="L23" s="223">
        <v>996</v>
      </c>
      <c r="M23" s="224">
        <v>844</v>
      </c>
      <c r="N23" s="225">
        <v>885</v>
      </c>
      <c r="O23" s="226">
        <v>1018</v>
      </c>
      <c r="P23" s="233">
        <v>11461</v>
      </c>
      <c r="Q23" s="233">
        <v>955</v>
      </c>
    </row>
    <row r="24" spans="1:17" x14ac:dyDescent="0.25">
      <c r="A24" s="362"/>
      <c r="B24" s="347"/>
      <c r="C24" s="206" t="s">
        <v>12</v>
      </c>
      <c r="D24" s="227">
        <v>572</v>
      </c>
      <c r="E24" s="227">
        <v>708</v>
      </c>
      <c r="F24" s="227">
        <v>660</v>
      </c>
      <c r="G24" s="227">
        <v>506</v>
      </c>
      <c r="H24" s="227">
        <v>573</v>
      </c>
      <c r="I24" s="227">
        <v>779</v>
      </c>
      <c r="J24" s="227">
        <v>830</v>
      </c>
      <c r="K24" s="227">
        <v>734</v>
      </c>
      <c r="L24" s="227">
        <v>587</v>
      </c>
      <c r="M24" s="228">
        <v>465</v>
      </c>
      <c r="N24" s="229">
        <v>478</v>
      </c>
      <c r="O24" s="228">
        <v>557</v>
      </c>
      <c r="P24" s="234">
        <v>7449</v>
      </c>
      <c r="Q24" s="234">
        <v>621</v>
      </c>
    </row>
    <row r="25" spans="1:17" ht="18" thickBot="1" x14ac:dyDescent="0.3">
      <c r="A25" s="362"/>
      <c r="B25" s="348"/>
      <c r="C25" s="65" t="s">
        <v>24</v>
      </c>
      <c r="D25" s="218">
        <f t="shared" ref="D25:Q25" si="9">D24/D23</f>
        <v>0.66203703703703709</v>
      </c>
      <c r="E25" s="218">
        <f t="shared" si="9"/>
        <v>0.69548133595284878</v>
      </c>
      <c r="F25" s="218">
        <f t="shared" si="9"/>
        <v>0.61739943872778302</v>
      </c>
      <c r="G25" s="218">
        <f t="shared" si="9"/>
        <v>0.65206185567010311</v>
      </c>
      <c r="H25" s="218">
        <f t="shared" si="9"/>
        <v>0.68870192307692313</v>
      </c>
      <c r="I25" s="218">
        <f t="shared" si="9"/>
        <v>0.75557710960232782</v>
      </c>
      <c r="J25" s="218">
        <f t="shared" si="9"/>
        <v>0.81854043392504927</v>
      </c>
      <c r="K25" s="218">
        <f t="shared" si="9"/>
        <v>0.65888689407540391</v>
      </c>
      <c r="L25" s="218">
        <f t="shared" si="9"/>
        <v>0.5893574297188755</v>
      </c>
      <c r="M25" s="218">
        <f t="shared" si="9"/>
        <v>0.55094786729857825</v>
      </c>
      <c r="N25" s="218">
        <f t="shared" si="9"/>
        <v>0.54011299435028248</v>
      </c>
      <c r="O25" s="230">
        <f t="shared" si="9"/>
        <v>0.54715127701375244</v>
      </c>
      <c r="P25" s="235">
        <f t="shared" si="9"/>
        <v>0.64994328592618444</v>
      </c>
      <c r="Q25" s="235">
        <f t="shared" si="9"/>
        <v>0.65026178010471203</v>
      </c>
    </row>
    <row r="26" spans="1:17" ht="17.399999999999999" customHeight="1" x14ac:dyDescent="0.25">
      <c r="A26" s="362"/>
      <c r="B26" s="365" t="s">
        <v>22</v>
      </c>
      <c r="C26" s="209" t="s">
        <v>11</v>
      </c>
      <c r="D26" s="14">
        <f>D2+D5+D8+D11+D14+D17+D20+D23</f>
        <v>25419</v>
      </c>
      <c r="E26" s="14">
        <f t="shared" ref="E26:P26" si="10">E2+E5+E8+E11+E14+E17+E20+E23</f>
        <v>22800</v>
      </c>
      <c r="F26" s="14">
        <f t="shared" si="10"/>
        <v>24334</v>
      </c>
      <c r="G26" s="14">
        <f t="shared" si="10"/>
        <v>28117</v>
      </c>
      <c r="H26" s="14">
        <f t="shared" si="10"/>
        <v>24533</v>
      </c>
      <c r="I26" s="14">
        <f t="shared" si="10"/>
        <v>25082</v>
      </c>
      <c r="J26" s="14">
        <f t="shared" si="10"/>
        <v>29191</v>
      </c>
      <c r="K26" s="14">
        <f t="shared" si="10"/>
        <v>23633</v>
      </c>
      <c r="L26" s="14">
        <f t="shared" si="10"/>
        <v>25115</v>
      </c>
      <c r="M26" s="14">
        <f t="shared" si="10"/>
        <v>26351</v>
      </c>
      <c r="N26" s="14">
        <f t="shared" si="10"/>
        <v>24725</v>
      </c>
      <c r="O26" s="150">
        <f t="shared" si="10"/>
        <v>24852</v>
      </c>
      <c r="P26" s="70">
        <f t="shared" si="10"/>
        <v>304152</v>
      </c>
      <c r="Q26" s="70">
        <f t="shared" ref="Q26" si="11">Q2+Q5+Q8+Q11+Q14+Q17+Q20+Q23</f>
        <v>25621.833333333332</v>
      </c>
    </row>
    <row r="27" spans="1:17" x14ac:dyDescent="0.25">
      <c r="A27" s="362"/>
      <c r="B27" s="366"/>
      <c r="C27" s="210" t="s">
        <v>12</v>
      </c>
      <c r="D27" s="8">
        <f>D3+D6+D9+D12+D15+D18+D21+D24</f>
        <v>16659</v>
      </c>
      <c r="E27" s="8">
        <f t="shared" ref="E27:P27" si="12">E3+E6+E9+E12+E15+E18+E21+E24</f>
        <v>15293</v>
      </c>
      <c r="F27" s="8">
        <f t="shared" si="12"/>
        <v>17719</v>
      </c>
      <c r="G27" s="8">
        <f t="shared" si="12"/>
        <v>19559</v>
      </c>
      <c r="H27" s="8">
        <f t="shared" si="12"/>
        <v>17032</v>
      </c>
      <c r="I27" s="8">
        <f t="shared" si="12"/>
        <v>17843</v>
      </c>
      <c r="J27" s="8">
        <f t="shared" si="12"/>
        <v>19860</v>
      </c>
      <c r="K27" s="8">
        <f t="shared" si="12"/>
        <v>16209</v>
      </c>
      <c r="L27" s="8">
        <f t="shared" si="12"/>
        <v>16676</v>
      </c>
      <c r="M27" s="8">
        <f t="shared" si="12"/>
        <v>17985</v>
      </c>
      <c r="N27" s="8">
        <f t="shared" si="12"/>
        <v>17532</v>
      </c>
      <c r="O27" s="211">
        <f t="shared" si="12"/>
        <v>16634</v>
      </c>
      <c r="P27" s="71">
        <f t="shared" si="12"/>
        <v>209001</v>
      </c>
      <c r="Q27" s="71">
        <f t="shared" ref="Q27" si="13">Q3+Q6+Q9+Q12+Q15+Q18+Q21+Q24</f>
        <v>17608.166666666668</v>
      </c>
    </row>
    <row r="28" spans="1:17" ht="18" thickBot="1" x14ac:dyDescent="0.3">
      <c r="A28" s="363"/>
      <c r="B28" s="367"/>
      <c r="C28" s="109" t="s">
        <v>27</v>
      </c>
      <c r="D28" s="110">
        <f>D27/D26</f>
        <v>0.65537589991738465</v>
      </c>
      <c r="E28" s="110">
        <f t="shared" ref="E28:Q28" si="14">E27/E26</f>
        <v>0.6707456140350877</v>
      </c>
      <c r="F28" s="110">
        <f t="shared" si="14"/>
        <v>0.72815813265389995</v>
      </c>
      <c r="G28" s="110">
        <f t="shared" si="14"/>
        <v>0.69562897890955655</v>
      </c>
      <c r="H28" s="110">
        <f t="shared" si="14"/>
        <v>0.69424856315982553</v>
      </c>
      <c r="I28" s="110">
        <f t="shared" si="14"/>
        <v>0.71138665178215454</v>
      </c>
      <c r="J28" s="110">
        <f t="shared" si="14"/>
        <v>0.68034668219656746</v>
      </c>
      <c r="K28" s="110">
        <f t="shared" si="14"/>
        <v>0.68586298819447378</v>
      </c>
      <c r="L28" s="110">
        <f t="shared" si="14"/>
        <v>0.66398566593669117</v>
      </c>
      <c r="M28" s="110">
        <f t="shared" si="14"/>
        <v>0.6825167925315927</v>
      </c>
      <c r="N28" s="110">
        <f t="shared" si="14"/>
        <v>0.70907987866531852</v>
      </c>
      <c r="O28" s="151">
        <f t="shared" si="14"/>
        <v>0.66932238854015769</v>
      </c>
      <c r="P28" s="111">
        <f t="shared" si="14"/>
        <v>0.68715970961887474</v>
      </c>
      <c r="Q28" s="111">
        <f t="shared" si="14"/>
        <v>0.68723289382102515</v>
      </c>
    </row>
    <row r="29" spans="1:17" ht="23.4" customHeight="1" thickBot="1" x14ac:dyDescent="0.45">
      <c r="A29" s="77" t="s">
        <v>37</v>
      </c>
      <c r="B29" s="6" t="s">
        <v>18</v>
      </c>
      <c r="C29" s="2" t="s">
        <v>19</v>
      </c>
      <c r="D29" s="3" t="s">
        <v>14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5" t="s">
        <v>8</v>
      </c>
      <c r="N29" s="4" t="s">
        <v>9</v>
      </c>
      <c r="O29" s="139" t="s">
        <v>10</v>
      </c>
      <c r="P29" s="7" t="s">
        <v>20</v>
      </c>
      <c r="Q29" s="9" t="s">
        <v>15</v>
      </c>
    </row>
    <row r="30" spans="1:17" ht="17.399999999999999" customHeight="1" x14ac:dyDescent="0.25">
      <c r="A30" s="358" t="s">
        <v>17</v>
      </c>
      <c r="B30" s="352" t="s">
        <v>29</v>
      </c>
      <c r="C30" s="102" t="s">
        <v>11</v>
      </c>
      <c r="D30" s="74">
        <v>10274</v>
      </c>
      <c r="E30" s="72">
        <v>10656</v>
      </c>
      <c r="F30" s="72">
        <v>12050</v>
      </c>
      <c r="G30" s="72">
        <v>13529</v>
      </c>
      <c r="H30" s="72">
        <v>11357</v>
      </c>
      <c r="I30" s="72">
        <v>11574</v>
      </c>
      <c r="J30" s="72">
        <v>14060</v>
      </c>
      <c r="K30" s="72">
        <v>10659</v>
      </c>
      <c r="L30" s="72">
        <v>11332</v>
      </c>
      <c r="M30" s="73">
        <v>10381</v>
      </c>
      <c r="N30" s="72">
        <v>15236</v>
      </c>
      <c r="O30" s="152">
        <v>12948</v>
      </c>
      <c r="P30" s="181">
        <f>SUM(D30:O30)</f>
        <v>144056</v>
      </c>
      <c r="Q30" s="165">
        <f>P30/12</f>
        <v>12004.666666666666</v>
      </c>
    </row>
    <row r="31" spans="1:17" x14ac:dyDescent="0.25">
      <c r="A31" s="359"/>
      <c r="B31" s="353"/>
      <c r="C31" s="113" t="s">
        <v>12</v>
      </c>
      <c r="D31" s="12">
        <v>6559</v>
      </c>
      <c r="E31" s="16">
        <v>6640</v>
      </c>
      <c r="F31" s="16">
        <v>7141</v>
      </c>
      <c r="G31" s="16">
        <v>7403</v>
      </c>
      <c r="H31" s="16">
        <v>6618</v>
      </c>
      <c r="I31" s="16">
        <v>6704</v>
      </c>
      <c r="J31" s="16">
        <v>7358</v>
      </c>
      <c r="K31" s="16">
        <v>6259</v>
      </c>
      <c r="L31" s="16">
        <v>6941</v>
      </c>
      <c r="M31" s="17">
        <v>6306</v>
      </c>
      <c r="N31" s="16">
        <v>7042</v>
      </c>
      <c r="O31" s="153">
        <v>6087</v>
      </c>
      <c r="P31" s="182">
        <f>SUM(D31:O31)</f>
        <v>81058</v>
      </c>
      <c r="Q31" s="166">
        <f>P31/12</f>
        <v>6754.833333333333</v>
      </c>
    </row>
    <row r="32" spans="1:17" x14ac:dyDescent="0.25">
      <c r="A32" s="359"/>
      <c r="B32" s="353"/>
      <c r="C32" s="100" t="s">
        <v>30</v>
      </c>
      <c r="D32" s="18">
        <f t="shared" ref="D32:N32" si="15">D31/D30</f>
        <v>0.63840763091298425</v>
      </c>
      <c r="E32" s="19">
        <f t="shared" si="15"/>
        <v>0.62312312312312312</v>
      </c>
      <c r="F32" s="19">
        <f t="shared" si="15"/>
        <v>0.59261410788381741</v>
      </c>
      <c r="G32" s="19">
        <f t="shared" si="15"/>
        <v>0.54719491462783654</v>
      </c>
      <c r="H32" s="19">
        <f t="shared" si="15"/>
        <v>0.58272431099762256</v>
      </c>
      <c r="I32" s="19">
        <f t="shared" si="15"/>
        <v>0.57922930706756526</v>
      </c>
      <c r="J32" s="19">
        <f t="shared" si="15"/>
        <v>0.52332859174964441</v>
      </c>
      <c r="K32" s="19">
        <f t="shared" si="15"/>
        <v>0.58720330237358098</v>
      </c>
      <c r="L32" s="19">
        <f t="shared" si="15"/>
        <v>0.61251323685139425</v>
      </c>
      <c r="M32" s="20">
        <f t="shared" si="15"/>
        <v>0.60745592910124269</v>
      </c>
      <c r="N32" s="19">
        <f t="shared" si="15"/>
        <v>0.46219480178524547</v>
      </c>
      <c r="O32" s="154">
        <v>0.47045647640380012</v>
      </c>
      <c r="P32" s="183">
        <f>P31/P30</f>
        <v>0.56268395623924028</v>
      </c>
      <c r="Q32" s="167">
        <f>Q31/Q30</f>
        <v>0.56268395623924028</v>
      </c>
    </row>
    <row r="33" spans="1:17" x14ac:dyDescent="0.25">
      <c r="A33" s="359"/>
      <c r="B33" s="353" t="s">
        <v>25</v>
      </c>
      <c r="C33" s="104" t="s">
        <v>11</v>
      </c>
      <c r="D33" s="97">
        <v>4753</v>
      </c>
      <c r="E33" s="21">
        <v>4819</v>
      </c>
      <c r="F33" s="21">
        <v>5155</v>
      </c>
      <c r="G33" s="21">
        <v>5421</v>
      </c>
      <c r="H33" s="21">
        <v>5496</v>
      </c>
      <c r="I33" s="21">
        <v>4273</v>
      </c>
      <c r="J33" s="21">
        <v>4568</v>
      </c>
      <c r="K33" s="21">
        <v>6102</v>
      </c>
      <c r="L33" s="21">
        <v>4548</v>
      </c>
      <c r="M33" s="22">
        <v>5626</v>
      </c>
      <c r="N33" s="21">
        <v>4972</v>
      </c>
      <c r="O33" s="155">
        <v>4983</v>
      </c>
      <c r="P33" s="184">
        <f>SUM(D33:O33)</f>
        <v>60716</v>
      </c>
      <c r="Q33" s="168">
        <f>P33/12</f>
        <v>5059.666666666667</v>
      </c>
    </row>
    <row r="34" spans="1:17" x14ac:dyDescent="0.25">
      <c r="A34" s="359"/>
      <c r="B34" s="353"/>
      <c r="C34" s="113" t="s">
        <v>12</v>
      </c>
      <c r="D34" s="98">
        <v>3491</v>
      </c>
      <c r="E34" s="23">
        <v>3690</v>
      </c>
      <c r="F34" s="23">
        <v>3803</v>
      </c>
      <c r="G34" s="23">
        <v>3598</v>
      </c>
      <c r="H34" s="23">
        <v>4012</v>
      </c>
      <c r="I34" s="23">
        <v>3148</v>
      </c>
      <c r="J34" s="23">
        <v>3155</v>
      </c>
      <c r="K34" s="23">
        <v>4194</v>
      </c>
      <c r="L34" s="23">
        <v>3298</v>
      </c>
      <c r="M34" s="24">
        <v>3716</v>
      </c>
      <c r="N34" s="23">
        <v>2908</v>
      </c>
      <c r="O34" s="153">
        <v>3181</v>
      </c>
      <c r="P34" s="182">
        <f>SUM(D34:O34)</f>
        <v>42194</v>
      </c>
      <c r="Q34" s="166">
        <f>P34/12</f>
        <v>3516.1666666666665</v>
      </c>
    </row>
    <row r="35" spans="1:17" ht="18" thickBot="1" x14ac:dyDescent="0.3">
      <c r="A35" s="359"/>
      <c r="B35" s="355"/>
      <c r="C35" s="101" t="s">
        <v>30</v>
      </c>
      <c r="D35" s="87">
        <f t="shared" ref="D35:N35" si="16">D34/D33</f>
        <v>0.73448348411529563</v>
      </c>
      <c r="E35" s="85">
        <f t="shared" si="16"/>
        <v>0.76571902884415854</v>
      </c>
      <c r="F35" s="85">
        <f t="shared" si="16"/>
        <v>0.73773035887487881</v>
      </c>
      <c r="G35" s="85">
        <f t="shared" si="16"/>
        <v>0.66371518170079324</v>
      </c>
      <c r="H35" s="85">
        <f t="shared" si="16"/>
        <v>0.72998544395924314</v>
      </c>
      <c r="I35" s="85">
        <f t="shared" si="16"/>
        <v>0.73671893283407441</v>
      </c>
      <c r="J35" s="85">
        <f t="shared" si="16"/>
        <v>0.69067425569176888</v>
      </c>
      <c r="K35" s="85">
        <f t="shared" si="16"/>
        <v>0.68731563421828912</v>
      </c>
      <c r="L35" s="85">
        <f t="shared" si="16"/>
        <v>0.72515391380826733</v>
      </c>
      <c r="M35" s="86">
        <f t="shared" si="16"/>
        <v>0.66050479914681837</v>
      </c>
      <c r="N35" s="85">
        <f t="shared" si="16"/>
        <v>0.584875301689461</v>
      </c>
      <c r="O35" s="156">
        <v>0.63800000000000001</v>
      </c>
      <c r="P35" s="186">
        <f>P34/P33</f>
        <v>0.69494037815402854</v>
      </c>
      <c r="Q35" s="170">
        <f>Q34/Q33</f>
        <v>0.69494037815402854</v>
      </c>
    </row>
    <row r="36" spans="1:17" x14ac:dyDescent="0.25">
      <c r="A36" s="359"/>
      <c r="B36" s="352" t="s">
        <v>26</v>
      </c>
      <c r="C36" s="102" t="s">
        <v>11</v>
      </c>
      <c r="D36" s="203">
        <v>3807</v>
      </c>
      <c r="E36" s="120">
        <v>3542</v>
      </c>
      <c r="F36" s="120">
        <v>5513</v>
      </c>
      <c r="G36" s="120">
        <v>4649</v>
      </c>
      <c r="H36" s="120">
        <v>4436</v>
      </c>
      <c r="I36" s="120">
        <v>5284</v>
      </c>
      <c r="J36" s="120">
        <v>5071</v>
      </c>
      <c r="K36" s="120">
        <v>4344</v>
      </c>
      <c r="L36" s="120">
        <v>4823</v>
      </c>
      <c r="M36" s="121">
        <v>4107</v>
      </c>
      <c r="N36" s="136">
        <v>4892</v>
      </c>
      <c r="O36" s="160">
        <v>5491</v>
      </c>
      <c r="P36" s="181">
        <f>SUM(D36:O36)</f>
        <v>55959</v>
      </c>
      <c r="Q36" s="165">
        <f>P36/12</f>
        <v>4663.25</v>
      </c>
    </row>
    <row r="37" spans="1:17" x14ac:dyDescent="0.25">
      <c r="A37" s="359"/>
      <c r="B37" s="353"/>
      <c r="C37" s="103" t="s">
        <v>12</v>
      </c>
      <c r="D37" s="98">
        <v>2383</v>
      </c>
      <c r="E37" s="23">
        <v>2293</v>
      </c>
      <c r="F37" s="23">
        <v>3290</v>
      </c>
      <c r="G37" s="23">
        <v>2414</v>
      </c>
      <c r="H37" s="23">
        <v>2462</v>
      </c>
      <c r="I37" s="23">
        <v>2812</v>
      </c>
      <c r="J37" s="23">
        <v>2473</v>
      </c>
      <c r="K37" s="23">
        <v>2435</v>
      </c>
      <c r="L37" s="23">
        <v>2932</v>
      </c>
      <c r="M37" s="24">
        <v>2547</v>
      </c>
      <c r="N37" s="135">
        <v>2509</v>
      </c>
      <c r="O37" s="153">
        <v>2589</v>
      </c>
      <c r="P37" s="185">
        <f>SUM(D37:O37)</f>
        <v>31139</v>
      </c>
      <c r="Q37" s="204">
        <f>P37/12</f>
        <v>2594.9166666666665</v>
      </c>
    </row>
    <row r="38" spans="1:17" ht="18" thickBot="1" x14ac:dyDescent="0.3">
      <c r="A38" s="359"/>
      <c r="B38" s="346"/>
      <c r="C38" s="112" t="s">
        <v>31</v>
      </c>
      <c r="D38" s="124">
        <f t="shared" ref="D38:N38" si="17">D37/D36</f>
        <v>0.62595219332807983</v>
      </c>
      <c r="E38" s="122">
        <f t="shared" si="17"/>
        <v>0.64737436476566912</v>
      </c>
      <c r="F38" s="122">
        <f t="shared" si="17"/>
        <v>0.59677126791220747</v>
      </c>
      <c r="G38" s="122">
        <f t="shared" si="17"/>
        <v>0.51925145192514521</v>
      </c>
      <c r="H38" s="122">
        <f t="shared" si="17"/>
        <v>0.55500450856627592</v>
      </c>
      <c r="I38" s="122">
        <f t="shared" si="17"/>
        <v>0.53217259651778959</v>
      </c>
      <c r="J38" s="122">
        <f t="shared" si="17"/>
        <v>0.48767501478998226</v>
      </c>
      <c r="K38" s="122">
        <f t="shared" si="17"/>
        <v>0.5605432780847146</v>
      </c>
      <c r="L38" s="122">
        <f t="shared" si="17"/>
        <v>0.60792038150528716</v>
      </c>
      <c r="M38" s="123">
        <f t="shared" si="17"/>
        <v>0.62016070124178235</v>
      </c>
      <c r="N38" s="137">
        <f t="shared" si="17"/>
        <v>0.51287816843826661</v>
      </c>
      <c r="O38" s="161">
        <v>0.47204516481515207</v>
      </c>
      <c r="P38" s="190">
        <f>P37/P36</f>
        <v>0.55646098036062119</v>
      </c>
      <c r="Q38" s="174">
        <f>Q37/Q36</f>
        <v>0.55646098036062108</v>
      </c>
    </row>
    <row r="39" spans="1:17" ht="17.399999999999999" customHeight="1" x14ac:dyDescent="0.25">
      <c r="A39" s="359"/>
      <c r="B39" s="354" t="s">
        <v>28</v>
      </c>
      <c r="C39" s="105" t="s">
        <v>11</v>
      </c>
      <c r="D39" s="202">
        <v>4725</v>
      </c>
      <c r="E39" s="117">
        <v>4019</v>
      </c>
      <c r="F39" s="117">
        <v>6856</v>
      </c>
      <c r="G39" s="117">
        <v>5919</v>
      </c>
      <c r="H39" s="117">
        <v>5189</v>
      </c>
      <c r="I39" s="117">
        <v>6416</v>
      </c>
      <c r="J39" s="117">
        <v>5606</v>
      </c>
      <c r="K39" s="117">
        <v>5257</v>
      </c>
      <c r="L39" s="117">
        <v>4913</v>
      </c>
      <c r="M39" s="118">
        <v>4209</v>
      </c>
      <c r="N39" s="126">
        <v>5607</v>
      </c>
      <c r="O39" s="152">
        <v>6470</v>
      </c>
      <c r="P39" s="189">
        <f>SUM(D39:O39)</f>
        <v>65186</v>
      </c>
      <c r="Q39" s="173">
        <f>P39/12</f>
        <v>5432.166666666667</v>
      </c>
    </row>
    <row r="40" spans="1:17" x14ac:dyDescent="0.25">
      <c r="A40" s="359"/>
      <c r="B40" s="353"/>
      <c r="C40" s="103" t="s">
        <v>12</v>
      </c>
      <c r="D40" s="13">
        <v>3477</v>
      </c>
      <c r="E40" s="25">
        <v>3070</v>
      </c>
      <c r="F40" s="25">
        <v>4811</v>
      </c>
      <c r="G40" s="25">
        <v>3675</v>
      </c>
      <c r="H40" s="25">
        <v>3254</v>
      </c>
      <c r="I40" s="25">
        <v>4072</v>
      </c>
      <c r="J40" s="25">
        <v>3390</v>
      </c>
      <c r="K40" s="25">
        <v>3115</v>
      </c>
      <c r="L40" s="25">
        <v>3308</v>
      </c>
      <c r="M40" s="26">
        <v>2743</v>
      </c>
      <c r="N40" s="23">
        <v>3496</v>
      </c>
      <c r="O40" s="153">
        <v>3578</v>
      </c>
      <c r="P40" s="182">
        <f>SUM(D40:O40)</f>
        <v>41989</v>
      </c>
      <c r="Q40" s="166">
        <f>P40/12</f>
        <v>3499.0833333333335</v>
      </c>
    </row>
    <row r="41" spans="1:17" ht="18" thickBot="1" x14ac:dyDescent="0.3">
      <c r="A41" s="359"/>
      <c r="B41" s="355"/>
      <c r="C41" s="101" t="s">
        <v>30</v>
      </c>
      <c r="D41" s="87">
        <f t="shared" ref="D41:N41" si="18">D40/D39</f>
        <v>0.7358730158730159</v>
      </c>
      <c r="E41" s="85">
        <f t="shared" si="18"/>
        <v>0.76387160985319735</v>
      </c>
      <c r="F41" s="85">
        <f t="shared" si="18"/>
        <v>0.70172112018669774</v>
      </c>
      <c r="G41" s="85">
        <f t="shared" si="18"/>
        <v>0.62088190572731883</v>
      </c>
      <c r="H41" s="85">
        <f t="shared" si="18"/>
        <v>0.62709577953362883</v>
      </c>
      <c r="I41" s="85">
        <f t="shared" si="18"/>
        <v>0.63466334164588534</v>
      </c>
      <c r="J41" s="85">
        <f t="shared" si="18"/>
        <v>0.60470924009989302</v>
      </c>
      <c r="K41" s="85">
        <f t="shared" si="18"/>
        <v>0.59254327563248999</v>
      </c>
      <c r="L41" s="85">
        <f t="shared" si="18"/>
        <v>0.67331569305923056</v>
      </c>
      <c r="M41" s="86">
        <f t="shared" si="18"/>
        <v>0.65169874079353762</v>
      </c>
      <c r="N41" s="85">
        <f t="shared" si="18"/>
        <v>0.62350633137149991</v>
      </c>
      <c r="O41" s="156">
        <v>0.55300000000000005</v>
      </c>
      <c r="P41" s="186">
        <f>P40/P39</f>
        <v>0.64414138005093113</v>
      </c>
      <c r="Q41" s="170">
        <f>Q40/Q39</f>
        <v>0.64414138005093113</v>
      </c>
    </row>
    <row r="42" spans="1:17" x14ac:dyDescent="0.25">
      <c r="A42" s="359"/>
      <c r="B42" s="352" t="s">
        <v>21</v>
      </c>
      <c r="C42" s="102" t="s">
        <v>11</v>
      </c>
      <c r="D42" s="201">
        <v>463</v>
      </c>
      <c r="E42" s="88">
        <v>497</v>
      </c>
      <c r="F42" s="88">
        <v>714</v>
      </c>
      <c r="G42" s="88">
        <v>636</v>
      </c>
      <c r="H42" s="88">
        <v>539</v>
      </c>
      <c r="I42" s="88">
        <v>657</v>
      </c>
      <c r="J42" s="88">
        <v>577</v>
      </c>
      <c r="K42" s="88">
        <v>640</v>
      </c>
      <c r="L42" s="88">
        <v>420</v>
      </c>
      <c r="M42" s="116">
        <v>394</v>
      </c>
      <c r="N42" s="138">
        <v>571</v>
      </c>
      <c r="O42" s="160">
        <v>479</v>
      </c>
      <c r="P42" s="181">
        <f>SUM(D42:O42)</f>
        <v>6587</v>
      </c>
      <c r="Q42" s="165">
        <f>P42/12</f>
        <v>548.91666666666663</v>
      </c>
    </row>
    <row r="43" spans="1:17" x14ac:dyDescent="0.25">
      <c r="A43" s="359"/>
      <c r="B43" s="353"/>
      <c r="C43" s="103" t="s">
        <v>12</v>
      </c>
      <c r="D43" s="98">
        <v>223</v>
      </c>
      <c r="E43" s="23">
        <v>276</v>
      </c>
      <c r="F43" s="23">
        <v>408</v>
      </c>
      <c r="G43" s="23">
        <v>289</v>
      </c>
      <c r="H43" s="23">
        <v>282</v>
      </c>
      <c r="I43" s="23">
        <v>385</v>
      </c>
      <c r="J43" s="23">
        <v>298</v>
      </c>
      <c r="K43" s="23">
        <v>321</v>
      </c>
      <c r="L43" s="23">
        <v>225</v>
      </c>
      <c r="M43" s="24">
        <v>193</v>
      </c>
      <c r="N43" s="23">
        <v>226</v>
      </c>
      <c r="O43" s="153">
        <v>129</v>
      </c>
      <c r="P43" s="182">
        <f>SUM(D43:O43)</f>
        <v>3255</v>
      </c>
      <c r="Q43" s="166">
        <f>P43/12</f>
        <v>271.25</v>
      </c>
    </row>
    <row r="44" spans="1:17" ht="18" thickBot="1" x14ac:dyDescent="0.3">
      <c r="A44" s="359"/>
      <c r="B44" s="346"/>
      <c r="C44" s="112" t="s">
        <v>30</v>
      </c>
      <c r="D44" s="27">
        <f t="shared" ref="D44:N44" si="19">D43/D42</f>
        <v>0.4816414686825054</v>
      </c>
      <c r="E44" s="28">
        <f t="shared" si="19"/>
        <v>0.55533199195171024</v>
      </c>
      <c r="F44" s="28">
        <f t="shared" si="19"/>
        <v>0.5714285714285714</v>
      </c>
      <c r="G44" s="28">
        <f t="shared" si="19"/>
        <v>0.45440251572327045</v>
      </c>
      <c r="H44" s="28">
        <f t="shared" si="19"/>
        <v>0.52319109461966606</v>
      </c>
      <c r="I44" s="28">
        <f t="shared" si="19"/>
        <v>0.58599695585996958</v>
      </c>
      <c r="J44" s="28">
        <f t="shared" si="19"/>
        <v>0.5164644714038128</v>
      </c>
      <c r="K44" s="28">
        <f t="shared" si="19"/>
        <v>0.50156250000000002</v>
      </c>
      <c r="L44" s="28">
        <f t="shared" si="19"/>
        <v>0.5357142857142857</v>
      </c>
      <c r="M44" s="29">
        <f t="shared" si="19"/>
        <v>0.48984771573604063</v>
      </c>
      <c r="N44" s="28">
        <f t="shared" si="19"/>
        <v>0.39579684763572681</v>
      </c>
      <c r="O44" s="161">
        <v>0.26931106471816285</v>
      </c>
      <c r="P44" s="188">
        <f>P43/P42</f>
        <v>0.49415515409139216</v>
      </c>
      <c r="Q44" s="172">
        <f>Q43/Q42</f>
        <v>0.49415515409139216</v>
      </c>
    </row>
    <row r="45" spans="1:17" x14ac:dyDescent="0.25">
      <c r="A45" s="359"/>
      <c r="B45" s="357" t="s">
        <v>33</v>
      </c>
      <c r="C45" s="105" t="s">
        <v>11</v>
      </c>
      <c r="D45" s="198">
        <v>899</v>
      </c>
      <c r="E45" s="89">
        <v>845</v>
      </c>
      <c r="F45" s="89">
        <v>1090</v>
      </c>
      <c r="G45" s="89">
        <v>1201</v>
      </c>
      <c r="H45" s="89">
        <v>1448</v>
      </c>
      <c r="I45" s="89">
        <v>1614</v>
      </c>
      <c r="J45" s="89">
        <v>1477</v>
      </c>
      <c r="K45" s="89">
        <v>1459</v>
      </c>
      <c r="L45" s="89">
        <v>1384</v>
      </c>
      <c r="M45" s="199">
        <v>1497</v>
      </c>
      <c r="N45" s="200">
        <v>1984</v>
      </c>
      <c r="O45" s="152">
        <v>1893</v>
      </c>
      <c r="P45" s="189">
        <f>SUM(D45:O45)</f>
        <v>16791</v>
      </c>
      <c r="Q45" s="173">
        <f>AVERAGE(D45:O45)</f>
        <v>1399.25</v>
      </c>
    </row>
    <row r="46" spans="1:17" x14ac:dyDescent="0.25">
      <c r="A46" s="359"/>
      <c r="B46" s="345"/>
      <c r="C46" s="103" t="s">
        <v>12</v>
      </c>
      <c r="D46" s="98">
        <v>657</v>
      </c>
      <c r="E46" s="23">
        <v>608</v>
      </c>
      <c r="F46" s="23">
        <v>745</v>
      </c>
      <c r="G46" s="23">
        <v>751</v>
      </c>
      <c r="H46" s="23">
        <v>904</v>
      </c>
      <c r="I46" s="23">
        <v>933</v>
      </c>
      <c r="J46" s="23">
        <v>867</v>
      </c>
      <c r="K46" s="23">
        <v>947</v>
      </c>
      <c r="L46" s="23">
        <v>912</v>
      </c>
      <c r="M46" s="24">
        <v>931</v>
      </c>
      <c r="N46" s="23">
        <v>1192</v>
      </c>
      <c r="O46" s="153">
        <v>1098</v>
      </c>
      <c r="P46" s="182">
        <f>SUM(D46:O46)</f>
        <v>10545</v>
      </c>
      <c r="Q46" s="166">
        <f>AVERAGE(D46:O46)</f>
        <v>878.75</v>
      </c>
    </row>
    <row r="47" spans="1:17" ht="18" thickBot="1" x14ac:dyDescent="0.3">
      <c r="A47" s="359"/>
      <c r="B47" s="355"/>
      <c r="C47" s="101" t="s">
        <v>30</v>
      </c>
      <c r="D47" s="87">
        <f t="shared" ref="D47:N47" si="20">D46/D45</f>
        <v>0.73081201334816459</v>
      </c>
      <c r="E47" s="85">
        <f t="shared" si="20"/>
        <v>0.7195266272189349</v>
      </c>
      <c r="F47" s="85">
        <f t="shared" si="20"/>
        <v>0.6834862385321101</v>
      </c>
      <c r="G47" s="85">
        <f t="shared" si="20"/>
        <v>0.62531223980016648</v>
      </c>
      <c r="H47" s="85">
        <f t="shared" si="20"/>
        <v>0.62430939226519333</v>
      </c>
      <c r="I47" s="85">
        <f t="shared" si="20"/>
        <v>0.57806691449814129</v>
      </c>
      <c r="J47" s="85">
        <f t="shared" si="20"/>
        <v>0.58700067704807046</v>
      </c>
      <c r="K47" s="85">
        <f t="shared" si="20"/>
        <v>0.64907470870459216</v>
      </c>
      <c r="L47" s="85">
        <f t="shared" si="20"/>
        <v>0.65895953757225434</v>
      </c>
      <c r="M47" s="86">
        <f t="shared" si="20"/>
        <v>0.62191048764195056</v>
      </c>
      <c r="N47" s="85">
        <f t="shared" si="20"/>
        <v>0.60080645161290325</v>
      </c>
      <c r="O47" s="156">
        <f>O46/O45</f>
        <v>0.5800316957210776</v>
      </c>
      <c r="P47" s="186">
        <f t="shared" ref="P47:Q47" si="21">P46/P45</f>
        <v>0.62801500804002142</v>
      </c>
      <c r="Q47" s="170">
        <f t="shared" si="21"/>
        <v>0.62801500804002142</v>
      </c>
    </row>
    <row r="48" spans="1:17" x14ac:dyDescent="0.25">
      <c r="A48" s="359"/>
      <c r="B48" s="344" t="s">
        <v>34</v>
      </c>
      <c r="C48" s="102" t="s">
        <v>11</v>
      </c>
      <c r="D48" s="192">
        <v>759</v>
      </c>
      <c r="E48" s="193">
        <v>665</v>
      </c>
      <c r="F48" s="193">
        <v>897</v>
      </c>
      <c r="G48" s="193">
        <v>870</v>
      </c>
      <c r="H48" s="193">
        <v>817</v>
      </c>
      <c r="I48" s="193">
        <v>764</v>
      </c>
      <c r="J48" s="193">
        <v>794</v>
      </c>
      <c r="K48" s="193">
        <v>916</v>
      </c>
      <c r="L48" s="193">
        <v>798</v>
      </c>
      <c r="M48" s="194">
        <v>767</v>
      </c>
      <c r="N48" s="193">
        <v>875</v>
      </c>
      <c r="O48" s="195">
        <v>879</v>
      </c>
      <c r="P48" s="196">
        <v>9801</v>
      </c>
      <c r="Q48" s="197">
        <f>P48/12</f>
        <v>816.75</v>
      </c>
    </row>
    <row r="49" spans="1:17" x14ac:dyDescent="0.25">
      <c r="A49" s="359"/>
      <c r="B49" s="345"/>
      <c r="C49" s="103" t="s">
        <v>12</v>
      </c>
      <c r="D49" s="99">
        <v>474</v>
      </c>
      <c r="E49" s="90">
        <v>449</v>
      </c>
      <c r="F49" s="90">
        <v>573</v>
      </c>
      <c r="G49" s="90">
        <v>477</v>
      </c>
      <c r="H49" s="90">
        <v>482</v>
      </c>
      <c r="I49" s="90">
        <v>470</v>
      </c>
      <c r="J49" s="90">
        <v>479</v>
      </c>
      <c r="K49" s="90">
        <v>516</v>
      </c>
      <c r="L49" s="90">
        <v>502</v>
      </c>
      <c r="M49" s="130">
        <v>522</v>
      </c>
      <c r="N49" s="90">
        <v>530</v>
      </c>
      <c r="O49" s="157">
        <v>548</v>
      </c>
      <c r="P49" s="187">
        <v>6022</v>
      </c>
      <c r="Q49" s="171">
        <f>P49/12</f>
        <v>501.83333333333331</v>
      </c>
    </row>
    <row r="50" spans="1:17" ht="18" thickBot="1" x14ac:dyDescent="0.3">
      <c r="A50" s="359"/>
      <c r="B50" s="346"/>
      <c r="C50" s="112" t="s">
        <v>30</v>
      </c>
      <c r="D50" s="27">
        <f>D49/D48</f>
        <v>0.62450592885375489</v>
      </c>
      <c r="E50" s="28">
        <f t="shared" ref="E50:Q50" si="22">E49/E48</f>
        <v>0.675187969924812</v>
      </c>
      <c r="F50" s="28">
        <f t="shared" si="22"/>
        <v>0.6387959866220736</v>
      </c>
      <c r="G50" s="28">
        <f t="shared" si="22"/>
        <v>0.5482758620689655</v>
      </c>
      <c r="H50" s="28">
        <f t="shared" si="22"/>
        <v>0.58996328029375766</v>
      </c>
      <c r="I50" s="28">
        <f t="shared" si="22"/>
        <v>0.61518324607329844</v>
      </c>
      <c r="J50" s="28">
        <f t="shared" si="22"/>
        <v>0.60327455919395467</v>
      </c>
      <c r="K50" s="28">
        <f t="shared" si="22"/>
        <v>0.5633187772925764</v>
      </c>
      <c r="L50" s="28">
        <f t="shared" si="22"/>
        <v>0.62907268170426067</v>
      </c>
      <c r="M50" s="29">
        <f t="shared" si="22"/>
        <v>0.6805736636245111</v>
      </c>
      <c r="N50" s="28">
        <f t="shared" si="22"/>
        <v>0.60571428571428576</v>
      </c>
      <c r="O50" s="158">
        <f t="shared" si="22"/>
        <v>0.62343572241183165</v>
      </c>
      <c r="P50" s="188">
        <f t="shared" si="22"/>
        <v>0.61442709927558414</v>
      </c>
      <c r="Q50" s="172">
        <f t="shared" si="22"/>
        <v>0.61442709927558414</v>
      </c>
    </row>
    <row r="51" spans="1:17" x14ac:dyDescent="0.25">
      <c r="A51" s="359"/>
      <c r="B51" s="344" t="s">
        <v>36</v>
      </c>
      <c r="C51" s="102" t="s">
        <v>11</v>
      </c>
      <c r="D51" s="219">
        <v>1022</v>
      </c>
      <c r="E51" s="219">
        <v>910</v>
      </c>
      <c r="F51" s="219">
        <v>1213</v>
      </c>
      <c r="G51" s="219">
        <v>1031</v>
      </c>
      <c r="H51" s="219">
        <v>852</v>
      </c>
      <c r="I51" s="219">
        <v>981</v>
      </c>
      <c r="J51" s="219">
        <v>1216</v>
      </c>
      <c r="K51" s="219">
        <v>1196</v>
      </c>
      <c r="L51" s="219">
        <v>1198</v>
      </c>
      <c r="M51" s="220">
        <v>1156</v>
      </c>
      <c r="N51" s="221">
        <v>918</v>
      </c>
      <c r="O51" s="222">
        <v>541</v>
      </c>
      <c r="P51" s="237">
        <v>12234</v>
      </c>
      <c r="Q51" s="238">
        <v>1020</v>
      </c>
    </row>
    <row r="52" spans="1:17" x14ac:dyDescent="0.25">
      <c r="A52" s="359"/>
      <c r="B52" s="345"/>
      <c r="C52" s="103" t="s">
        <v>12</v>
      </c>
      <c r="D52" s="219">
        <v>588</v>
      </c>
      <c r="E52" s="219">
        <v>525</v>
      </c>
      <c r="F52" s="219">
        <v>710</v>
      </c>
      <c r="G52" s="219">
        <v>636</v>
      </c>
      <c r="H52" s="219">
        <v>479</v>
      </c>
      <c r="I52" s="219">
        <v>605</v>
      </c>
      <c r="J52" s="219">
        <v>708</v>
      </c>
      <c r="K52" s="219">
        <v>620</v>
      </c>
      <c r="L52" s="219">
        <v>701</v>
      </c>
      <c r="M52" s="220">
        <v>609</v>
      </c>
      <c r="N52" s="221">
        <v>422</v>
      </c>
      <c r="O52" s="222">
        <v>305</v>
      </c>
      <c r="P52" s="237">
        <v>6908</v>
      </c>
      <c r="Q52" s="237">
        <v>576</v>
      </c>
    </row>
    <row r="53" spans="1:17" ht="18" thickBot="1" x14ac:dyDescent="0.3">
      <c r="A53" s="359"/>
      <c r="B53" s="346"/>
      <c r="C53" s="112" t="s">
        <v>30</v>
      </c>
      <c r="D53" s="218">
        <f t="shared" ref="D53:Q53" si="23">D52/D51</f>
        <v>0.57534246575342463</v>
      </c>
      <c r="E53" s="218">
        <f t="shared" si="23"/>
        <v>0.57692307692307687</v>
      </c>
      <c r="F53" s="218">
        <f t="shared" si="23"/>
        <v>0.5853256389117889</v>
      </c>
      <c r="G53" s="218">
        <f t="shared" si="23"/>
        <v>0.61687681862269639</v>
      </c>
      <c r="H53" s="218">
        <f t="shared" si="23"/>
        <v>0.56220657276995301</v>
      </c>
      <c r="I53" s="218">
        <f t="shared" si="23"/>
        <v>0.61671763506625887</v>
      </c>
      <c r="J53" s="218">
        <f t="shared" si="23"/>
        <v>0.58223684210526316</v>
      </c>
      <c r="K53" s="218">
        <f t="shared" si="23"/>
        <v>0.51839464882943143</v>
      </c>
      <c r="L53" s="218">
        <f t="shared" si="23"/>
        <v>0.58514190317195325</v>
      </c>
      <c r="M53" s="218">
        <f t="shared" si="23"/>
        <v>0.52681660899653981</v>
      </c>
      <c r="N53" s="218">
        <f t="shared" si="23"/>
        <v>0.45969498910675383</v>
      </c>
      <c r="O53" s="230">
        <f t="shared" si="23"/>
        <v>0.56377079482439929</v>
      </c>
      <c r="P53" s="235">
        <f t="shared" si="23"/>
        <v>0.56465587706392018</v>
      </c>
      <c r="Q53" s="235">
        <f t="shared" si="23"/>
        <v>0.56470588235294117</v>
      </c>
    </row>
    <row r="54" spans="1:17" x14ac:dyDescent="0.25">
      <c r="A54" s="359"/>
      <c r="B54" s="358" t="s">
        <v>22</v>
      </c>
      <c r="C54" s="127" t="s">
        <v>11</v>
      </c>
      <c r="D54" s="129">
        <f>D30+D33+D36+D39+D42+D45+D48+D51</f>
        <v>26702</v>
      </c>
      <c r="E54" s="129">
        <f t="shared" ref="E54:Q54" si="24">E30+E33+E36+E39+E42+E45+E48+E51</f>
        <v>25953</v>
      </c>
      <c r="F54" s="129">
        <f t="shared" si="24"/>
        <v>33488</v>
      </c>
      <c r="G54" s="129">
        <f t="shared" si="24"/>
        <v>33256</v>
      </c>
      <c r="H54" s="129">
        <f t="shared" si="24"/>
        <v>30134</v>
      </c>
      <c r="I54" s="129">
        <f t="shared" si="24"/>
        <v>31563</v>
      </c>
      <c r="J54" s="129">
        <f t="shared" si="24"/>
        <v>33369</v>
      </c>
      <c r="K54" s="129">
        <f t="shared" si="24"/>
        <v>30573</v>
      </c>
      <c r="L54" s="129">
        <f t="shared" si="24"/>
        <v>29416</v>
      </c>
      <c r="M54" s="129">
        <f t="shared" si="24"/>
        <v>28137</v>
      </c>
      <c r="N54" s="129">
        <f t="shared" si="24"/>
        <v>35055</v>
      </c>
      <c r="O54" s="212">
        <f t="shared" si="24"/>
        <v>33684</v>
      </c>
      <c r="P54" s="213">
        <f t="shared" si="24"/>
        <v>371330</v>
      </c>
      <c r="Q54" s="213">
        <f t="shared" si="24"/>
        <v>30944.666666666668</v>
      </c>
    </row>
    <row r="55" spans="1:17" x14ac:dyDescent="0.25">
      <c r="A55" s="359"/>
      <c r="B55" s="359"/>
      <c r="C55" s="128" t="s">
        <v>12</v>
      </c>
      <c r="D55" s="15">
        <f>D31+D34+D37+D40+D43+D46+D49+D52</f>
        <v>17852</v>
      </c>
      <c r="E55" s="15">
        <f t="shared" ref="E55:Q55" si="25">E31+E34+E37+E40+E43+E46+E49+E52</f>
        <v>17551</v>
      </c>
      <c r="F55" s="15">
        <f t="shared" si="25"/>
        <v>21481</v>
      </c>
      <c r="G55" s="15">
        <f t="shared" si="25"/>
        <v>19243</v>
      </c>
      <c r="H55" s="15">
        <f t="shared" si="25"/>
        <v>18493</v>
      </c>
      <c r="I55" s="15">
        <f t="shared" si="25"/>
        <v>19129</v>
      </c>
      <c r="J55" s="15">
        <f t="shared" si="25"/>
        <v>18728</v>
      </c>
      <c r="K55" s="15">
        <f t="shared" si="25"/>
        <v>18407</v>
      </c>
      <c r="L55" s="15">
        <f t="shared" si="25"/>
        <v>18819</v>
      </c>
      <c r="M55" s="15">
        <f t="shared" si="25"/>
        <v>17567</v>
      </c>
      <c r="N55" s="15">
        <f t="shared" si="25"/>
        <v>18325</v>
      </c>
      <c r="O55" s="159">
        <f t="shared" si="25"/>
        <v>17515</v>
      </c>
      <c r="P55" s="76">
        <f t="shared" si="25"/>
        <v>223110</v>
      </c>
      <c r="Q55" s="76">
        <f t="shared" si="25"/>
        <v>18592.833333333332</v>
      </c>
    </row>
    <row r="56" spans="1:17" ht="18" thickBot="1" x14ac:dyDescent="0.3">
      <c r="A56" s="360"/>
      <c r="B56" s="360"/>
      <c r="C56" s="10"/>
      <c r="D56" s="247">
        <f>D55/D54</f>
        <v>0.66856415249794021</v>
      </c>
      <c r="E56" s="247">
        <f t="shared" ref="E56:Q56" si="26">E55/E54</f>
        <v>0.676260933225446</v>
      </c>
      <c r="F56" s="247">
        <f t="shared" si="26"/>
        <v>0.64145365504061158</v>
      </c>
      <c r="G56" s="247">
        <f t="shared" si="26"/>
        <v>0.57863242723117636</v>
      </c>
      <c r="H56" s="247">
        <f t="shared" si="26"/>
        <v>0.61369217495188155</v>
      </c>
      <c r="I56" s="247">
        <f t="shared" si="26"/>
        <v>0.60605772581820483</v>
      </c>
      <c r="J56" s="247">
        <f t="shared" si="26"/>
        <v>0.56123947376307348</v>
      </c>
      <c r="K56" s="247">
        <f t="shared" si="26"/>
        <v>0.6020671834625323</v>
      </c>
      <c r="L56" s="247">
        <f t="shared" si="26"/>
        <v>0.6397538754419364</v>
      </c>
      <c r="M56" s="247">
        <f t="shared" si="26"/>
        <v>0.62433806020542348</v>
      </c>
      <c r="N56" s="247">
        <f t="shared" si="26"/>
        <v>0.5227499643417487</v>
      </c>
      <c r="O56" s="271">
        <f t="shared" si="26"/>
        <v>0.51997981237382729</v>
      </c>
      <c r="P56" s="214">
        <f t="shared" si="26"/>
        <v>0.60084022298225304</v>
      </c>
      <c r="Q56" s="214">
        <f t="shared" si="26"/>
        <v>0.60084128659758274</v>
      </c>
    </row>
    <row r="57" spans="1:17" ht="23.4" customHeight="1" thickBot="1" x14ac:dyDescent="0.45">
      <c r="A57" s="6" t="s">
        <v>13</v>
      </c>
      <c r="B57" s="249" t="s">
        <v>18</v>
      </c>
      <c r="C57" s="250" t="s">
        <v>19</v>
      </c>
      <c r="D57" s="6" t="s">
        <v>14</v>
      </c>
      <c r="E57" s="4" t="s">
        <v>0</v>
      </c>
      <c r="F57" s="215" t="s">
        <v>1</v>
      </c>
      <c r="G57" s="215" t="s">
        <v>2</v>
      </c>
      <c r="H57" s="5" t="s">
        <v>3</v>
      </c>
      <c r="I57" s="6" t="s">
        <v>4</v>
      </c>
      <c r="J57" s="7" t="s">
        <v>5</v>
      </c>
      <c r="K57" s="329" t="s">
        <v>6</v>
      </c>
      <c r="L57" s="329" t="s">
        <v>7</v>
      </c>
      <c r="M57" s="139" t="s">
        <v>8</v>
      </c>
      <c r="N57" s="373" t="s">
        <v>9</v>
      </c>
      <c r="O57" s="9" t="s">
        <v>10</v>
      </c>
      <c r="P57" s="251" t="s">
        <v>20</v>
      </c>
      <c r="Q57" s="252" t="s">
        <v>15</v>
      </c>
    </row>
    <row r="58" spans="1:17" x14ac:dyDescent="0.25">
      <c r="A58" s="349" t="s">
        <v>32</v>
      </c>
      <c r="B58" s="352" t="s">
        <v>29</v>
      </c>
      <c r="C58" s="102" t="s">
        <v>11</v>
      </c>
      <c r="D58" s="239">
        <v>11382</v>
      </c>
      <c r="E58" s="79">
        <v>11000</v>
      </c>
      <c r="F58" s="79">
        <v>12113</v>
      </c>
      <c r="G58" s="254">
        <v>10142</v>
      </c>
      <c r="H58" s="276">
        <v>10863</v>
      </c>
      <c r="I58" s="287">
        <v>12653</v>
      </c>
      <c r="J58" s="312">
        <v>12528</v>
      </c>
      <c r="K58" s="323">
        <v>10392</v>
      </c>
      <c r="L58" s="323">
        <v>10279</v>
      </c>
      <c r="M58" s="368">
        <v>11458</v>
      </c>
      <c r="N58" s="319">
        <v>12716</v>
      </c>
      <c r="O58" s="160"/>
      <c r="P58" s="181">
        <f>SUM(D58:O58)</f>
        <v>125526</v>
      </c>
      <c r="Q58" s="165"/>
    </row>
    <row r="59" spans="1:17" x14ac:dyDescent="0.25">
      <c r="A59" s="350"/>
      <c r="B59" s="353"/>
      <c r="C59" s="113" t="s">
        <v>12</v>
      </c>
      <c r="D59" s="240">
        <v>6169</v>
      </c>
      <c r="E59" s="80">
        <v>7233</v>
      </c>
      <c r="F59" s="80">
        <v>8475</v>
      </c>
      <c r="G59" s="248">
        <v>6868</v>
      </c>
      <c r="H59" s="277">
        <v>7106</v>
      </c>
      <c r="I59" s="288">
        <v>7991</v>
      </c>
      <c r="J59" s="313">
        <v>7175</v>
      </c>
      <c r="K59" s="324">
        <v>6765</v>
      </c>
      <c r="L59" s="324">
        <v>6716</v>
      </c>
      <c r="M59" s="369">
        <v>7086</v>
      </c>
      <c r="N59" s="320">
        <v>7073</v>
      </c>
      <c r="O59" s="153"/>
      <c r="P59" s="182">
        <f>SUM(D59:O59)</f>
        <v>78657</v>
      </c>
      <c r="Q59" s="166"/>
    </row>
    <row r="60" spans="1:17" ht="18" thickBot="1" x14ac:dyDescent="0.3">
      <c r="A60" s="350"/>
      <c r="B60" s="346"/>
      <c r="C60" s="11" t="s">
        <v>30</v>
      </c>
      <c r="D60" s="243">
        <v>0.54199613424705673</v>
      </c>
      <c r="E60" s="114">
        <v>0.66</v>
      </c>
      <c r="F60" s="114">
        <v>0.69966152068026088</v>
      </c>
      <c r="G60" s="256">
        <v>0.67718398737921515</v>
      </c>
      <c r="H60" s="280">
        <v>0.65414710485133021</v>
      </c>
      <c r="I60" s="291">
        <v>0.63154983007982302</v>
      </c>
      <c r="J60" s="314">
        <v>0.57271711366538958</v>
      </c>
      <c r="K60" s="325">
        <v>0.65098152424942268</v>
      </c>
      <c r="L60" s="325">
        <v>0.65337095048156435</v>
      </c>
      <c r="M60" s="370">
        <v>0.61843253621923544</v>
      </c>
      <c r="N60" s="321">
        <v>0.55622837370242217</v>
      </c>
      <c r="O60" s="156"/>
      <c r="P60" s="186">
        <f>P59/P58</f>
        <v>0.62661918646336212</v>
      </c>
      <c r="Q60" s="170"/>
    </row>
    <row r="61" spans="1:17" x14ac:dyDescent="0.25">
      <c r="A61" s="350"/>
      <c r="B61" s="354" t="s">
        <v>25</v>
      </c>
      <c r="C61" s="105" t="s">
        <v>11</v>
      </c>
      <c r="D61" s="244">
        <v>6814</v>
      </c>
      <c r="E61" s="119">
        <v>5679</v>
      </c>
      <c r="F61" s="119">
        <v>5472</v>
      </c>
      <c r="G61" s="254">
        <v>5229</v>
      </c>
      <c r="H61" s="276">
        <v>4813</v>
      </c>
      <c r="I61" s="287">
        <v>4031</v>
      </c>
      <c r="J61" s="315">
        <v>5428</v>
      </c>
      <c r="K61" s="326">
        <v>3602</v>
      </c>
      <c r="L61" s="326">
        <v>3750</v>
      </c>
      <c r="M61" s="371">
        <v>3340</v>
      </c>
      <c r="N61" s="319">
        <v>3466</v>
      </c>
      <c r="O61" s="160"/>
      <c r="P61" s="181">
        <f>SUM(D61:O61)</f>
        <v>51624</v>
      </c>
      <c r="Q61" s="165"/>
    </row>
    <row r="62" spans="1:17" x14ac:dyDescent="0.25">
      <c r="A62" s="350"/>
      <c r="B62" s="353"/>
      <c r="C62" s="113" t="s">
        <v>12</v>
      </c>
      <c r="D62" s="242">
        <v>4603</v>
      </c>
      <c r="E62" s="81">
        <v>3965</v>
      </c>
      <c r="F62" s="81">
        <v>4281</v>
      </c>
      <c r="G62" s="248">
        <v>3869</v>
      </c>
      <c r="H62" s="277">
        <v>3215</v>
      </c>
      <c r="I62" s="288">
        <v>2749</v>
      </c>
      <c r="J62" s="313">
        <v>3549</v>
      </c>
      <c r="K62" s="327">
        <v>2671</v>
      </c>
      <c r="L62" s="327">
        <v>2649</v>
      </c>
      <c r="M62" s="372">
        <v>2322</v>
      </c>
      <c r="N62" s="320">
        <v>2205</v>
      </c>
      <c r="O62" s="153"/>
      <c r="P62" s="182">
        <f>SUM(D62:O62)</f>
        <v>36078</v>
      </c>
      <c r="Q62" s="166"/>
    </row>
    <row r="63" spans="1:17" ht="18" thickBot="1" x14ac:dyDescent="0.3">
      <c r="A63" s="350"/>
      <c r="B63" s="355"/>
      <c r="C63" s="84" t="s">
        <v>30</v>
      </c>
      <c r="D63" s="217">
        <v>0.67552098620487233</v>
      </c>
      <c r="E63" s="83">
        <v>0.7</v>
      </c>
      <c r="F63" s="83">
        <v>0.78234649122807021</v>
      </c>
      <c r="G63" s="255">
        <v>0.73991202906865561</v>
      </c>
      <c r="H63" s="278">
        <v>0.66798254726781636</v>
      </c>
      <c r="I63" s="289">
        <v>0.6819647730091789</v>
      </c>
      <c r="J63" s="316">
        <v>0.65383198231392781</v>
      </c>
      <c r="K63" s="325">
        <v>0.74153248195446975</v>
      </c>
      <c r="L63" s="325">
        <v>0.70640000000000003</v>
      </c>
      <c r="M63" s="289">
        <v>0.6952095808383234</v>
      </c>
      <c r="N63" s="321">
        <v>0.63618003462204276</v>
      </c>
      <c r="O63" s="161"/>
      <c r="P63" s="188">
        <f>P62/P61</f>
        <v>0.69886099488609954</v>
      </c>
      <c r="Q63" s="172"/>
    </row>
    <row r="64" spans="1:17" x14ac:dyDescent="0.25">
      <c r="A64" s="350"/>
      <c r="B64" s="352" t="s">
        <v>26</v>
      </c>
      <c r="C64" s="102" t="s">
        <v>11</v>
      </c>
      <c r="D64" s="241">
        <v>4512</v>
      </c>
      <c r="E64" s="125">
        <v>4444</v>
      </c>
      <c r="F64" s="125">
        <v>5651</v>
      </c>
      <c r="G64" s="253">
        <v>5085</v>
      </c>
      <c r="H64" s="279">
        <v>4852</v>
      </c>
      <c r="I64" s="290">
        <v>6311</v>
      </c>
      <c r="J64" s="312">
        <v>5423</v>
      </c>
      <c r="K64" s="323">
        <v>5722</v>
      </c>
      <c r="L64" s="323">
        <v>3606</v>
      </c>
      <c r="M64" s="368">
        <v>5567</v>
      </c>
      <c r="N64" s="319">
        <v>7429</v>
      </c>
      <c r="O64" s="152"/>
      <c r="P64" s="189">
        <f>SUM(D64:O64)</f>
        <v>58602</v>
      </c>
      <c r="Q64" s="173"/>
    </row>
    <row r="65" spans="1:17" x14ac:dyDescent="0.25">
      <c r="A65" s="350"/>
      <c r="B65" s="353"/>
      <c r="C65" s="103" t="s">
        <v>12</v>
      </c>
      <c r="D65" s="242">
        <v>2482</v>
      </c>
      <c r="E65" s="81">
        <v>2944</v>
      </c>
      <c r="F65" s="81">
        <v>3805</v>
      </c>
      <c r="G65" s="248">
        <v>3216</v>
      </c>
      <c r="H65" s="277">
        <v>3119</v>
      </c>
      <c r="I65" s="288">
        <v>3930</v>
      </c>
      <c r="J65" s="313">
        <v>2970</v>
      </c>
      <c r="K65" s="324">
        <v>3544</v>
      </c>
      <c r="L65" s="324">
        <v>2334</v>
      </c>
      <c r="M65" s="369">
        <v>3412</v>
      </c>
      <c r="N65" s="320">
        <v>4117</v>
      </c>
      <c r="O65" s="153"/>
      <c r="P65" s="185">
        <f>SUM(D65:O65)</f>
        <v>35873</v>
      </c>
      <c r="Q65" s="169"/>
    </row>
    <row r="66" spans="1:17" ht="18" thickBot="1" x14ac:dyDescent="0.3">
      <c r="A66" s="350"/>
      <c r="B66" s="346"/>
      <c r="C66" s="112" t="s">
        <v>31</v>
      </c>
      <c r="D66" s="293">
        <v>0.55008865248226946</v>
      </c>
      <c r="E66" s="294">
        <v>0.66</v>
      </c>
      <c r="F66" s="294">
        <v>0.67333215360113252</v>
      </c>
      <c r="G66" s="256">
        <v>0.63244837758112094</v>
      </c>
      <c r="H66" s="280">
        <v>0.64282769991755973</v>
      </c>
      <c r="I66" s="291">
        <v>0.62272223102519408</v>
      </c>
      <c r="J66" s="314">
        <v>0.54766734279918861</v>
      </c>
      <c r="K66" s="325">
        <v>0.6193638587906326</v>
      </c>
      <c r="L66" s="325">
        <v>0.64725457570715472</v>
      </c>
      <c r="M66" s="370">
        <v>0.6128974312915394</v>
      </c>
      <c r="N66" s="321">
        <v>0.55417956656346745</v>
      </c>
      <c r="O66" s="156"/>
      <c r="P66" s="295">
        <f>P65/P64</f>
        <v>0.61214634312822092</v>
      </c>
      <c r="Q66" s="296"/>
    </row>
    <row r="67" spans="1:17" x14ac:dyDescent="0.25">
      <c r="A67" s="350"/>
      <c r="B67" s="354" t="s">
        <v>28</v>
      </c>
      <c r="C67" s="105" t="s">
        <v>11</v>
      </c>
      <c r="D67" s="298">
        <v>5359</v>
      </c>
      <c r="E67" s="299">
        <v>5328</v>
      </c>
      <c r="F67" s="299">
        <v>6524</v>
      </c>
      <c r="G67" s="254">
        <v>5779</v>
      </c>
      <c r="H67" s="300">
        <v>5269</v>
      </c>
      <c r="I67" s="287">
        <v>5525</v>
      </c>
      <c r="J67" s="315">
        <v>5646</v>
      </c>
      <c r="K67" s="323">
        <v>5747</v>
      </c>
      <c r="L67" s="323">
        <v>4486</v>
      </c>
      <c r="M67" s="287">
        <v>5428</v>
      </c>
      <c r="N67" s="319">
        <v>6833</v>
      </c>
      <c r="O67" s="160"/>
      <c r="P67" s="181">
        <f>SUM(D67:O67)</f>
        <v>61924</v>
      </c>
      <c r="Q67" s="165"/>
    </row>
    <row r="68" spans="1:17" x14ac:dyDescent="0.25">
      <c r="A68" s="350"/>
      <c r="B68" s="353"/>
      <c r="C68" s="103" t="s">
        <v>12</v>
      </c>
      <c r="D68" s="245">
        <v>3440</v>
      </c>
      <c r="E68" s="82">
        <v>3985</v>
      </c>
      <c r="F68" s="82">
        <v>5203</v>
      </c>
      <c r="G68" s="248">
        <v>4538</v>
      </c>
      <c r="H68" s="281">
        <v>4369</v>
      </c>
      <c r="I68" s="288">
        <v>4598</v>
      </c>
      <c r="J68" s="313">
        <v>4337</v>
      </c>
      <c r="K68" s="324">
        <v>4617</v>
      </c>
      <c r="L68" s="324">
        <v>3689</v>
      </c>
      <c r="M68" s="288">
        <v>4053</v>
      </c>
      <c r="N68" s="320">
        <v>5125</v>
      </c>
      <c r="O68" s="153"/>
      <c r="P68" s="182">
        <f>SUM(D68:O68)</f>
        <v>47954</v>
      </c>
      <c r="Q68" s="166"/>
    </row>
    <row r="69" spans="1:17" ht="18" thickBot="1" x14ac:dyDescent="0.3">
      <c r="A69" s="350"/>
      <c r="B69" s="355"/>
      <c r="C69" s="84" t="s">
        <v>30</v>
      </c>
      <c r="D69" s="217">
        <v>0.64191080425452507</v>
      </c>
      <c r="E69" s="83">
        <v>0.75</v>
      </c>
      <c r="F69" s="83">
        <v>0.7975168608215818</v>
      </c>
      <c r="G69" s="255">
        <v>0.78525696487281538</v>
      </c>
      <c r="H69" s="284">
        <v>0.82918959954450555</v>
      </c>
      <c r="I69" s="289">
        <v>0.83221719457013577</v>
      </c>
      <c r="J69" s="316">
        <v>0.76815444562522139</v>
      </c>
      <c r="K69" s="325">
        <v>0.80337567426483381</v>
      </c>
      <c r="L69" s="325">
        <v>0.82233615693267947</v>
      </c>
      <c r="M69" s="289">
        <v>0.74668386145910093</v>
      </c>
      <c r="N69" s="321">
        <v>0.75003658715059274</v>
      </c>
      <c r="O69" s="161"/>
      <c r="P69" s="188">
        <f>P68/P67</f>
        <v>0.77440087849622119</v>
      </c>
      <c r="Q69" s="172"/>
    </row>
    <row r="70" spans="1:17" x14ac:dyDescent="0.25">
      <c r="A70" s="350"/>
      <c r="B70" s="352" t="s">
        <v>21</v>
      </c>
      <c r="C70" s="102" t="s">
        <v>11</v>
      </c>
      <c r="D70" s="258">
        <v>318</v>
      </c>
      <c r="E70" s="259">
        <v>340</v>
      </c>
      <c r="F70" s="259">
        <v>396</v>
      </c>
      <c r="G70" s="253">
        <v>308</v>
      </c>
      <c r="H70" s="297">
        <v>383</v>
      </c>
      <c r="I70" s="290">
        <v>397</v>
      </c>
      <c r="J70" s="312">
        <v>436</v>
      </c>
      <c r="K70" s="323">
        <v>397</v>
      </c>
      <c r="L70" s="323">
        <v>318</v>
      </c>
      <c r="M70" s="368">
        <v>266</v>
      </c>
      <c r="N70" s="319">
        <v>387</v>
      </c>
      <c r="O70" s="152"/>
      <c r="P70" s="189">
        <f>SUM(D70:O70)</f>
        <v>3946</v>
      </c>
      <c r="Q70" s="173"/>
    </row>
    <row r="71" spans="1:17" x14ac:dyDescent="0.25">
      <c r="A71" s="350"/>
      <c r="B71" s="353"/>
      <c r="C71" s="103" t="s">
        <v>12</v>
      </c>
      <c r="D71" s="242">
        <v>120</v>
      </c>
      <c r="E71" s="81">
        <v>162</v>
      </c>
      <c r="F71" s="81">
        <v>207</v>
      </c>
      <c r="G71" s="248">
        <v>184</v>
      </c>
      <c r="H71" s="283">
        <v>216</v>
      </c>
      <c r="I71" s="288">
        <v>192</v>
      </c>
      <c r="J71" s="313">
        <v>189</v>
      </c>
      <c r="K71" s="324">
        <v>201</v>
      </c>
      <c r="L71" s="324">
        <v>162</v>
      </c>
      <c r="M71" s="369">
        <v>94</v>
      </c>
      <c r="N71" s="320">
        <v>108</v>
      </c>
      <c r="O71" s="153"/>
      <c r="P71" s="182">
        <f>SUM(D71:O71)</f>
        <v>1835</v>
      </c>
      <c r="Q71" s="166"/>
    </row>
    <row r="72" spans="1:17" ht="18" thickBot="1" x14ac:dyDescent="0.3">
      <c r="A72" s="350"/>
      <c r="B72" s="346"/>
      <c r="C72" s="11" t="s">
        <v>30</v>
      </c>
      <c r="D72" s="243">
        <v>0.37735849056603776</v>
      </c>
      <c r="E72" s="114">
        <v>0.48</v>
      </c>
      <c r="F72" s="114">
        <v>0.52272727272727271</v>
      </c>
      <c r="G72" s="256">
        <v>0.59740259740259738</v>
      </c>
      <c r="H72" s="282">
        <v>0.56396866840731075</v>
      </c>
      <c r="I72" s="291">
        <v>0.48362720403022669</v>
      </c>
      <c r="J72" s="314">
        <v>0.4334862385321101</v>
      </c>
      <c r="K72" s="325">
        <v>0.50629722921914355</v>
      </c>
      <c r="L72" s="325">
        <v>0.50943396226415094</v>
      </c>
      <c r="M72" s="370">
        <v>0.35338345864661652</v>
      </c>
      <c r="N72" s="321">
        <v>0.27906976744186046</v>
      </c>
      <c r="O72" s="156"/>
      <c r="P72" s="186">
        <f>P71/P70</f>
        <v>0.46502787633046122</v>
      </c>
      <c r="Q72" s="170"/>
    </row>
    <row r="73" spans="1:17" x14ac:dyDescent="0.25">
      <c r="A73" s="350"/>
      <c r="B73" s="357" t="s">
        <v>33</v>
      </c>
      <c r="C73" s="257" t="s">
        <v>11</v>
      </c>
      <c r="D73" s="246">
        <v>1663</v>
      </c>
      <c r="E73" s="115">
        <v>1567</v>
      </c>
      <c r="F73" s="115">
        <v>1710</v>
      </c>
      <c r="G73" s="254">
        <v>1764</v>
      </c>
      <c r="H73" s="276">
        <v>1817</v>
      </c>
      <c r="I73" s="287">
        <v>2448</v>
      </c>
      <c r="J73" s="315">
        <v>2892</v>
      </c>
      <c r="K73" s="323">
        <v>2180</v>
      </c>
      <c r="L73" s="323">
        <v>2120</v>
      </c>
      <c r="M73" s="287">
        <v>1581</v>
      </c>
      <c r="N73" s="319">
        <v>2029</v>
      </c>
      <c r="O73" s="162"/>
      <c r="P73" s="338">
        <f>SUM(D73:O73)</f>
        <v>21771</v>
      </c>
      <c r="Q73" s="175"/>
    </row>
    <row r="74" spans="1:17" x14ac:dyDescent="0.25">
      <c r="A74" s="350"/>
      <c r="B74" s="345"/>
      <c r="C74" s="75" t="s">
        <v>12</v>
      </c>
      <c r="D74" s="242">
        <v>1008</v>
      </c>
      <c r="E74" s="81">
        <v>1040</v>
      </c>
      <c r="F74" s="81">
        <v>1318</v>
      </c>
      <c r="G74" s="248">
        <v>1133</v>
      </c>
      <c r="H74" s="277">
        <v>976</v>
      </c>
      <c r="I74" s="288">
        <v>1339</v>
      </c>
      <c r="J74" s="313">
        <v>1521</v>
      </c>
      <c r="K74" s="324">
        <v>1204</v>
      </c>
      <c r="L74" s="324">
        <v>1098</v>
      </c>
      <c r="M74" s="288">
        <v>758</v>
      </c>
      <c r="N74" s="320">
        <v>1216</v>
      </c>
      <c r="O74" s="154"/>
      <c r="P74" s="340">
        <f>SUM(D74:O74)</f>
        <v>12611</v>
      </c>
      <c r="Q74" s="167"/>
    </row>
    <row r="75" spans="1:17" ht="18" thickBot="1" x14ac:dyDescent="0.3">
      <c r="A75" s="350"/>
      <c r="B75" s="355"/>
      <c r="C75" s="101" t="s">
        <v>30</v>
      </c>
      <c r="D75" s="217">
        <v>0.60599999999999998</v>
      </c>
      <c r="E75" s="83">
        <v>0.66400000000000003</v>
      </c>
      <c r="F75" s="83">
        <v>0.77100000000000002</v>
      </c>
      <c r="G75" s="255">
        <v>0.64229024943310653</v>
      </c>
      <c r="H75" s="301">
        <v>0.53714914694551463</v>
      </c>
      <c r="I75" s="302">
        <v>0.54697712418300659</v>
      </c>
      <c r="J75" s="316">
        <v>0.52593360995850624</v>
      </c>
      <c r="K75" s="328">
        <v>0.55229357798165135</v>
      </c>
      <c r="L75" s="328">
        <v>0.51792452830188684</v>
      </c>
      <c r="M75" s="302">
        <v>0.47944339025932953</v>
      </c>
      <c r="N75" s="322">
        <v>0.59931000492853626</v>
      </c>
      <c r="O75" s="161"/>
      <c r="P75" s="188">
        <f>P74/P73</f>
        <v>0.57925680951724767</v>
      </c>
      <c r="Q75" s="172"/>
    </row>
    <row r="76" spans="1:17" x14ac:dyDescent="0.25">
      <c r="A76" s="350"/>
      <c r="B76" s="344" t="s">
        <v>34</v>
      </c>
      <c r="C76" s="88" t="s">
        <v>11</v>
      </c>
      <c r="D76" s="258">
        <v>748</v>
      </c>
      <c r="E76" s="259">
        <v>1018</v>
      </c>
      <c r="F76" s="259">
        <v>1267</v>
      </c>
      <c r="G76" s="253">
        <v>1045</v>
      </c>
      <c r="H76" s="279">
        <v>980</v>
      </c>
      <c r="I76" s="290">
        <v>968</v>
      </c>
      <c r="J76" s="312">
        <v>907</v>
      </c>
      <c r="K76" s="323">
        <v>1026</v>
      </c>
      <c r="L76" s="323">
        <v>921</v>
      </c>
      <c r="M76" s="368">
        <v>1034</v>
      </c>
      <c r="N76" s="319">
        <v>1103</v>
      </c>
      <c r="O76" s="163"/>
      <c r="P76" s="341">
        <f>SUM(D76:M76)</f>
        <v>9914</v>
      </c>
      <c r="Q76" s="176"/>
    </row>
    <row r="77" spans="1:17" x14ac:dyDescent="0.25">
      <c r="A77" s="350"/>
      <c r="B77" s="345"/>
      <c r="C77" s="23" t="s">
        <v>12</v>
      </c>
      <c r="D77" s="242">
        <v>501</v>
      </c>
      <c r="E77" s="81">
        <v>714</v>
      </c>
      <c r="F77" s="81">
        <v>892</v>
      </c>
      <c r="G77" s="248">
        <v>743</v>
      </c>
      <c r="H77" s="277">
        <v>712</v>
      </c>
      <c r="I77" s="288">
        <v>712</v>
      </c>
      <c r="J77" s="313">
        <v>645</v>
      </c>
      <c r="K77" s="324">
        <v>758</v>
      </c>
      <c r="L77" s="324">
        <v>699</v>
      </c>
      <c r="M77" s="369">
        <v>755</v>
      </c>
      <c r="N77" s="320">
        <v>775</v>
      </c>
      <c r="O77" s="154"/>
      <c r="P77" s="340">
        <f>SUM(D77:O77)</f>
        <v>7906</v>
      </c>
      <c r="Q77" s="167"/>
    </row>
    <row r="78" spans="1:17" ht="18" thickBot="1" x14ac:dyDescent="0.3">
      <c r="A78" s="350"/>
      <c r="B78" s="346"/>
      <c r="C78" s="112" t="s">
        <v>30</v>
      </c>
      <c r="D78" s="243">
        <v>0.67</v>
      </c>
      <c r="E78" s="114">
        <v>0.7</v>
      </c>
      <c r="F78" s="114">
        <v>0.7</v>
      </c>
      <c r="G78" s="256">
        <v>0.7110047846889952</v>
      </c>
      <c r="H78" s="280">
        <v>0.73</v>
      </c>
      <c r="I78" s="291">
        <v>0.73553719008264462</v>
      </c>
      <c r="J78" s="314">
        <v>0.71113561190738694</v>
      </c>
      <c r="K78" s="325">
        <v>0.73879142300194933</v>
      </c>
      <c r="L78" s="325">
        <v>0.75895765472312704</v>
      </c>
      <c r="M78" s="370">
        <v>0.73017408123791105</v>
      </c>
      <c r="N78" s="321">
        <v>0.70262919310970084</v>
      </c>
      <c r="O78" s="156"/>
      <c r="P78" s="186">
        <f>P77/P76</f>
        <v>0.7974581400040347</v>
      </c>
      <c r="Q78" s="170"/>
    </row>
    <row r="79" spans="1:17" x14ac:dyDescent="0.25">
      <c r="A79" s="350"/>
      <c r="B79" s="344" t="s">
        <v>35</v>
      </c>
      <c r="C79" s="116" t="s">
        <v>11</v>
      </c>
      <c r="D79" s="266">
        <v>442</v>
      </c>
      <c r="E79" s="264">
        <v>418</v>
      </c>
      <c r="F79" s="264">
        <v>569</v>
      </c>
      <c r="G79" s="265">
        <v>560</v>
      </c>
      <c r="H79" s="285">
        <v>460</v>
      </c>
      <c r="I79" s="287">
        <v>935</v>
      </c>
      <c r="J79" s="315">
        <v>966</v>
      </c>
      <c r="K79" s="323">
        <v>735</v>
      </c>
      <c r="L79" s="323">
        <v>999</v>
      </c>
      <c r="M79" s="287">
        <v>826</v>
      </c>
      <c r="N79" s="319">
        <v>935</v>
      </c>
      <c r="O79" s="267"/>
      <c r="P79" s="343">
        <f>SUM(D79:O79)</f>
        <v>7845</v>
      </c>
      <c r="Q79" s="175"/>
    </row>
    <row r="80" spans="1:17" x14ac:dyDescent="0.25">
      <c r="A80" s="350"/>
      <c r="B80" s="345"/>
      <c r="C80" s="24" t="s">
        <v>12</v>
      </c>
      <c r="D80" s="268">
        <v>280</v>
      </c>
      <c r="E80" s="260">
        <v>238</v>
      </c>
      <c r="F80" s="260">
        <v>320</v>
      </c>
      <c r="G80" s="261">
        <v>357</v>
      </c>
      <c r="H80" s="286">
        <v>298</v>
      </c>
      <c r="I80" s="288">
        <v>676</v>
      </c>
      <c r="J80" s="313">
        <v>558</v>
      </c>
      <c r="K80" s="324">
        <v>406</v>
      </c>
      <c r="L80" s="324">
        <v>554</v>
      </c>
      <c r="M80" s="288">
        <v>550</v>
      </c>
      <c r="N80" s="320">
        <v>618</v>
      </c>
      <c r="O80" s="269"/>
      <c r="P80" s="339">
        <f>SUM(D80:O80)</f>
        <v>4855</v>
      </c>
      <c r="Q80" s="167"/>
    </row>
    <row r="81" spans="1:17" ht="18" thickBot="1" x14ac:dyDescent="0.3">
      <c r="A81" s="350"/>
      <c r="B81" s="346"/>
      <c r="C81" s="11" t="s">
        <v>30</v>
      </c>
      <c r="D81" s="308">
        <f t="shared" ref="D81:H81" si="27">D80/D79</f>
        <v>0.63348416289592757</v>
      </c>
      <c r="E81" s="309">
        <f t="shared" si="27"/>
        <v>0.56937799043062198</v>
      </c>
      <c r="F81" s="309">
        <f t="shared" si="27"/>
        <v>0.56239015817223204</v>
      </c>
      <c r="G81" s="309">
        <f t="shared" si="27"/>
        <v>0.63749999999999996</v>
      </c>
      <c r="H81" s="310">
        <f t="shared" si="27"/>
        <v>0.64782608695652177</v>
      </c>
      <c r="I81" s="289">
        <v>0.72</v>
      </c>
      <c r="J81" s="316">
        <v>0.72</v>
      </c>
      <c r="K81" s="325">
        <v>0.72</v>
      </c>
      <c r="L81" s="325">
        <v>0.72</v>
      </c>
      <c r="M81" s="289">
        <v>0.67</v>
      </c>
      <c r="N81" s="321">
        <v>0.66096256684491983</v>
      </c>
      <c r="O81" s="311"/>
      <c r="P81" s="342">
        <f t="shared" ref="P81" si="28">P80/P79</f>
        <v>0.61886551943913326</v>
      </c>
      <c r="Q81" s="172"/>
    </row>
    <row r="82" spans="1:17" x14ac:dyDescent="0.25">
      <c r="A82" s="350"/>
      <c r="B82" s="356" t="s">
        <v>22</v>
      </c>
      <c r="C82" s="272" t="s">
        <v>11</v>
      </c>
      <c r="D82" s="303">
        <f>D58+D61+D64+D67+D70+D73+D76+D79</f>
        <v>31238</v>
      </c>
      <c r="E82" s="304">
        <f t="shared" ref="E82:I82" si="29">E58+E61+E64+E67+E70+E73+E76+E79</f>
        <v>29794</v>
      </c>
      <c r="F82" s="304">
        <f t="shared" si="29"/>
        <v>33702</v>
      </c>
      <c r="G82" s="304">
        <f t="shared" si="29"/>
        <v>29912</v>
      </c>
      <c r="H82" s="305">
        <f t="shared" si="29"/>
        <v>29437</v>
      </c>
      <c r="I82" s="306">
        <f t="shared" si="29"/>
        <v>33268</v>
      </c>
      <c r="J82" s="317">
        <v>34226</v>
      </c>
      <c r="K82" s="330">
        <v>29801</v>
      </c>
      <c r="L82" s="330">
        <v>26479</v>
      </c>
      <c r="M82" s="374">
        <v>29500</v>
      </c>
      <c r="N82" s="379">
        <v>34898</v>
      </c>
      <c r="O82" s="307"/>
      <c r="P82" s="262">
        <f>SUM(D82:O82)</f>
        <v>342255</v>
      </c>
      <c r="Q82" s="263"/>
    </row>
    <row r="83" spans="1:17" x14ac:dyDescent="0.25">
      <c r="A83" s="350"/>
      <c r="B83" s="350"/>
      <c r="C83" s="273" t="s">
        <v>12</v>
      </c>
      <c r="D83" s="275">
        <f>D59+D62+D65+D68+D71+D74+D77+D80</f>
        <v>18603</v>
      </c>
      <c r="E83" s="78">
        <f t="shared" ref="E83:I83" si="30">E59+E62+E65+E68+E71+E74+E77+E80</f>
        <v>20281</v>
      </c>
      <c r="F83" s="78">
        <f t="shared" si="30"/>
        <v>24501</v>
      </c>
      <c r="G83" s="78">
        <f t="shared" si="30"/>
        <v>20908</v>
      </c>
      <c r="H83" s="216">
        <f t="shared" si="30"/>
        <v>20011</v>
      </c>
      <c r="I83" s="292">
        <f t="shared" si="30"/>
        <v>22187</v>
      </c>
      <c r="J83" s="318">
        <v>20944</v>
      </c>
      <c r="K83" s="331">
        <v>20166</v>
      </c>
      <c r="L83" s="331">
        <v>17901</v>
      </c>
      <c r="M83" s="375">
        <v>19030</v>
      </c>
      <c r="N83" s="380">
        <v>21237</v>
      </c>
      <c r="O83" s="270"/>
      <c r="P83" s="191">
        <f t="shared" ref="P83" si="31">P59+P62+P65+P68+P71+P74+P77+P80</f>
        <v>225769</v>
      </c>
      <c r="Q83" s="177"/>
    </row>
    <row r="84" spans="1:17" ht="18" thickBot="1" x14ac:dyDescent="0.3">
      <c r="A84" s="351"/>
      <c r="B84" s="351"/>
      <c r="C84" s="274" t="s">
        <v>30</v>
      </c>
      <c r="D84" s="334">
        <f>D83/D82</f>
        <v>0.59552468147768745</v>
      </c>
      <c r="E84" s="335">
        <f t="shared" ref="E84:I84" si="32">E83/E82</f>
        <v>0.68070752500503462</v>
      </c>
      <c r="F84" s="335">
        <f t="shared" si="32"/>
        <v>0.72698949617233399</v>
      </c>
      <c r="G84" s="335">
        <f t="shared" si="32"/>
        <v>0.69898368547740042</v>
      </c>
      <c r="H84" s="336">
        <f t="shared" si="32"/>
        <v>0.67979073954546998</v>
      </c>
      <c r="I84" s="337">
        <f t="shared" si="32"/>
        <v>0.66691715762895276</v>
      </c>
      <c r="J84" s="332">
        <v>0.61193244901536847</v>
      </c>
      <c r="K84" s="333">
        <v>0.67668870172141871</v>
      </c>
      <c r="L84" s="333">
        <v>0.67604516786887725</v>
      </c>
      <c r="M84" s="376">
        <v>0.64508474576271191</v>
      </c>
      <c r="N84" s="381">
        <v>0.60854490228666402</v>
      </c>
      <c r="O84" s="377"/>
      <c r="P84" s="378">
        <f t="shared" ref="P84" si="33">P83/P82</f>
        <v>0.65965142948970801</v>
      </c>
      <c r="Q84" s="178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mergeCells count="30"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B39:B41"/>
    <mergeCell ref="B42:B44"/>
    <mergeCell ref="B54:B56"/>
    <mergeCell ref="B45:B47"/>
    <mergeCell ref="B48:B50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2021년22년23년월별경매대수RawData(11월)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2023-12-26T01:06:09Z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