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오토플러스포함데이터관리\"/>
    </mc:Choice>
  </mc:AlternateContent>
  <bookViews>
    <workbookView xWindow="0" yWindow="0" windowWidth="23040" windowHeight="8136"/>
  </bookViews>
  <sheets>
    <sheet name="2018년19년20년산업수요(8개사통합Data)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0" i="8" l="1"/>
  <c r="Q81" i="8"/>
  <c r="E80" i="8"/>
  <c r="F80" i="8"/>
  <c r="G80" i="8"/>
  <c r="H80" i="8"/>
  <c r="I80" i="8"/>
  <c r="J80" i="8"/>
  <c r="K80" i="8"/>
  <c r="L80" i="8"/>
  <c r="M80" i="8"/>
  <c r="N80" i="8"/>
  <c r="O80" i="8"/>
  <c r="P80" i="8"/>
  <c r="E81" i="8"/>
  <c r="F81" i="8"/>
  <c r="G81" i="8"/>
  <c r="H81" i="8"/>
  <c r="I81" i="8"/>
  <c r="J81" i="8"/>
  <c r="K81" i="8"/>
  <c r="L81" i="8"/>
  <c r="M81" i="8"/>
  <c r="N81" i="8"/>
  <c r="O81" i="8"/>
  <c r="P81" i="8"/>
  <c r="D81" i="8"/>
  <c r="D80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F82" i="8" l="1"/>
  <c r="J82" i="8"/>
  <c r="E82" i="8"/>
  <c r="G82" i="8"/>
  <c r="H82" i="8"/>
  <c r="I82" i="8"/>
  <c r="M82" i="8"/>
  <c r="N82" i="8"/>
  <c r="O82" i="8"/>
  <c r="P82" i="8"/>
  <c r="Q82" i="8"/>
  <c r="K82" i="8"/>
  <c r="L82" i="8"/>
  <c r="D82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E54" i="8"/>
  <c r="E55" i="8" s="1"/>
  <c r="F54" i="8"/>
  <c r="F55" i="8" s="1"/>
  <c r="G54" i="8"/>
  <c r="G55" i="8" s="1"/>
  <c r="H54" i="8"/>
  <c r="H55" i="8" s="1"/>
  <c r="I54" i="8"/>
  <c r="I55" i="8" s="1"/>
  <c r="J54" i="8"/>
  <c r="K54" i="8"/>
  <c r="L54" i="8"/>
  <c r="M54" i="8"/>
  <c r="M55" i="8" s="1"/>
  <c r="N54" i="8"/>
  <c r="N55" i="8" s="1"/>
  <c r="O54" i="8"/>
  <c r="O55" i="8" s="1"/>
  <c r="P54" i="8"/>
  <c r="P55" i="8" s="1"/>
  <c r="Q54" i="8"/>
  <c r="Q55" i="8" s="1"/>
  <c r="J55" i="8"/>
  <c r="K55" i="8"/>
  <c r="L55" i="8"/>
  <c r="D55" i="8"/>
  <c r="D54" i="8"/>
  <c r="D53" i="8"/>
  <c r="E26" i="8" l="1"/>
  <c r="F26" i="8"/>
  <c r="G26" i="8"/>
  <c r="H26" i="8"/>
  <c r="I26" i="8"/>
  <c r="J26" i="8"/>
  <c r="K26" i="8"/>
  <c r="L26" i="8"/>
  <c r="M26" i="8"/>
  <c r="N26" i="8"/>
  <c r="O26" i="8"/>
  <c r="P26" i="8"/>
  <c r="Q26" i="8"/>
  <c r="E27" i="8"/>
  <c r="E28" i="8" s="1"/>
  <c r="F27" i="8"/>
  <c r="F28" i="8" s="1"/>
  <c r="G27" i="8"/>
  <c r="G28" i="8" s="1"/>
  <c r="H27" i="8"/>
  <c r="H28" i="8" s="1"/>
  <c r="I27" i="8"/>
  <c r="I28" i="8" s="1"/>
  <c r="J27" i="8"/>
  <c r="K27" i="8"/>
  <c r="L27" i="8"/>
  <c r="M27" i="8"/>
  <c r="M28" i="8" s="1"/>
  <c r="N27" i="8"/>
  <c r="N28" i="8" s="1"/>
  <c r="O27" i="8"/>
  <c r="O28" i="8" s="1"/>
  <c r="P27" i="8"/>
  <c r="P28" i="8" s="1"/>
  <c r="Q27" i="8"/>
  <c r="Q28" i="8" s="1"/>
  <c r="J28" i="8"/>
  <c r="K28" i="8"/>
  <c r="L28" i="8"/>
  <c r="D28" i="8"/>
  <c r="D27" i="8"/>
  <c r="D26" i="8"/>
  <c r="Q48" i="8" l="1"/>
  <c r="Q47" i="8"/>
  <c r="Q49" i="8" s="1"/>
  <c r="Q75" i="8"/>
  <c r="Q74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D76" i="8"/>
  <c r="E49" i="8"/>
  <c r="F49" i="8"/>
  <c r="G49" i="8"/>
  <c r="H49" i="8"/>
  <c r="I49" i="8"/>
  <c r="J49" i="8"/>
  <c r="K49" i="8"/>
  <c r="L49" i="8"/>
  <c r="M49" i="8"/>
  <c r="N49" i="8"/>
  <c r="O49" i="8"/>
  <c r="P49" i="8"/>
  <c r="D49" i="8"/>
  <c r="Q21" i="8"/>
  <c r="Q20" i="8"/>
  <c r="Q22" i="8"/>
  <c r="E22" i="8"/>
  <c r="F22" i="8"/>
  <c r="G22" i="8"/>
  <c r="H22" i="8"/>
  <c r="I22" i="8"/>
  <c r="J22" i="8"/>
  <c r="K22" i="8"/>
  <c r="L22" i="8"/>
  <c r="M22" i="8"/>
  <c r="N22" i="8"/>
  <c r="O22" i="8"/>
  <c r="P22" i="8"/>
  <c r="D22" i="8"/>
  <c r="Q69" i="8" l="1"/>
  <c r="Q68" i="8"/>
  <c r="Q66" i="8"/>
  <c r="Q65" i="8"/>
  <c r="Q63" i="8"/>
  <c r="Q64" i="8" s="1"/>
  <c r="Q62" i="8"/>
  <c r="Q60" i="8"/>
  <c r="Q59" i="8"/>
  <c r="Q15" i="8"/>
  <c r="Q14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P29" i="8"/>
  <c r="Q29" i="8" s="1"/>
  <c r="P31" i="8" l="1"/>
  <c r="Q16" i="8"/>
  <c r="Q61" i="8"/>
  <c r="Q70" i="8"/>
  <c r="Q67" i="8"/>
  <c r="Q30" i="8"/>
  <c r="Q31" i="8" s="1"/>
  <c r="P60" i="8" l="1"/>
  <c r="P59" i="8"/>
  <c r="P33" i="8"/>
  <c r="P32" i="8"/>
  <c r="P6" i="8"/>
  <c r="P7" i="8" s="1"/>
  <c r="P5" i="8"/>
  <c r="Q5" i="8" l="1"/>
  <c r="P34" i="8"/>
  <c r="Q6" i="8"/>
  <c r="Q7" i="8" s="1"/>
  <c r="Q32" i="8"/>
  <c r="P61" i="8"/>
  <c r="Q33" i="8"/>
  <c r="Q34" i="8" l="1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O67" i="8" l="1"/>
  <c r="N67" i="8"/>
  <c r="M67" i="8"/>
  <c r="L67" i="8"/>
  <c r="K67" i="8"/>
  <c r="J67" i="8"/>
  <c r="I67" i="8"/>
  <c r="H67" i="8"/>
  <c r="G67" i="8"/>
  <c r="F67" i="8"/>
  <c r="E67" i="8"/>
  <c r="D67" i="8"/>
  <c r="P66" i="8"/>
  <c r="P65" i="8"/>
  <c r="O40" i="8"/>
  <c r="N40" i="8"/>
  <c r="M40" i="8"/>
  <c r="L40" i="8"/>
  <c r="K40" i="8"/>
  <c r="J40" i="8"/>
  <c r="I40" i="8"/>
  <c r="H40" i="8"/>
  <c r="G40" i="8"/>
  <c r="F40" i="8"/>
  <c r="E40" i="8"/>
  <c r="D40" i="8"/>
  <c r="Q39" i="8"/>
  <c r="P39" i="8"/>
  <c r="Q38" i="8"/>
  <c r="P38" i="8"/>
  <c r="P40" i="8" l="1"/>
  <c r="P67" i="8"/>
  <c r="Q40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P36" i="8"/>
  <c r="P37" i="8" s="1"/>
  <c r="P35" i="8"/>
  <c r="O37" i="8"/>
  <c r="N37" i="8"/>
  <c r="M37" i="8"/>
  <c r="L37" i="8"/>
  <c r="K37" i="8"/>
  <c r="J37" i="8"/>
  <c r="I37" i="8"/>
  <c r="H37" i="8"/>
  <c r="G37" i="8"/>
  <c r="F37" i="8"/>
  <c r="E37" i="8"/>
  <c r="D37" i="8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P10" i="8" s="1"/>
  <c r="P8" i="8"/>
  <c r="Q8" i="8" l="1"/>
  <c r="Q9" i="8"/>
  <c r="Q10" i="8" s="1"/>
  <c r="Q35" i="8"/>
  <c r="Q36" i="8"/>
  <c r="Q37" i="8" s="1"/>
</calcChain>
</file>

<file path=xl/sharedStrings.xml><?xml version="1.0" encoding="utf-8"?>
<sst xmlns="http://schemas.openxmlformats.org/spreadsheetml/2006/main" count="128" uniqueCount="38">
  <si>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</si>
  <si>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</si>
  <si>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</si>
  <si>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</si>
  <si>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</si>
  <si>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</si>
  <si>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</si>
  <si>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</si>
  <si>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</si>
  <si>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</si>
  <si>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</si>
  <si>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</si>
  <si>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</si>
  <si>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</si>
  <si>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</si>
  <si>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</si>
  <si>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법인명</t>
  </si>
  <si>
    <t>내역</t>
  </si>
  <si>
    <t>합계(누계)</t>
  </si>
  <si>
    <t>대구경매장</t>
  </si>
  <si>
    <t>전체 합계
(협회 입력 관리)</t>
  </si>
  <si>
    <t>낙찰율(%)</t>
    <phoneticPr fontId="1" type="noConversion"/>
  </si>
  <si>
    <t>롯데오토옥션</t>
    <phoneticPr fontId="1" type="noConversion"/>
  </si>
  <si>
    <t>K-car옥션</t>
    <phoneticPr fontId="1" type="noConversion"/>
  </si>
  <si>
    <t>오토허브옥션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</si>
  <si>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</si>
  <si>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2018년</t>
    <phoneticPr fontId="1" type="noConversion"/>
  </si>
  <si>
    <t>2019년</t>
    <phoneticPr fontId="1" type="noConversion"/>
  </si>
  <si>
    <t>2020년</t>
    <phoneticPr fontId="1" type="noConversion"/>
  </si>
  <si>
    <t>낙찰율(%)</t>
    <phoneticPr fontId="1" type="noConversion"/>
  </si>
  <si>
    <t>카옥션</t>
    <phoneticPr fontId="1" type="noConversion"/>
  </si>
  <si>
    <r>
      <t xml:space="preserve">K-car옥션
</t>
    </r>
    <r>
      <rPr>
        <b/>
        <sz val="8"/>
        <color rgb="FFFF0000"/>
        <rFont val="HY그래픽M"/>
        <family val="1"/>
        <charset val="129"/>
      </rPr>
      <t>*2019년 경매장 개설함</t>
    </r>
    <phoneticPr fontId="1" type="noConversion"/>
  </si>
  <si>
    <r>
      <t xml:space="preserve">오토핸즈
</t>
    </r>
    <r>
      <rPr>
        <b/>
        <sz val="8"/>
        <color rgb="FFFF0000"/>
        <rFont val="HY그래픽M"/>
        <family val="1"/>
        <charset val="129"/>
      </rPr>
      <t>*2021년4월 경매장 개설</t>
    </r>
    <phoneticPr fontId="1" type="noConversion"/>
  </si>
  <si>
    <r>
      <t xml:space="preserve">오토핸
</t>
    </r>
    <r>
      <rPr>
        <b/>
        <sz val="8"/>
        <color rgb="FFFF0000"/>
        <rFont val="HY그래픽M"/>
        <family val="1"/>
        <charset val="129"/>
      </rPr>
      <t>*2021년4월 경매장 개설</t>
    </r>
    <phoneticPr fontId="1" type="noConversion"/>
  </si>
  <si>
    <r>
      <t xml:space="preserve">오토핸즈
</t>
    </r>
    <r>
      <rPr>
        <b/>
        <sz val="8"/>
        <color rgb="FFFF0000"/>
        <rFont val="HY그래픽M"/>
        <family val="1"/>
        <charset val="129"/>
      </rPr>
      <t>*2021년4월 경매장 개설</t>
    </r>
    <phoneticPr fontId="1" type="noConversion"/>
  </si>
  <si>
    <t>오토플러스</t>
  </si>
  <si>
    <t>낙찰율(%)</t>
  </si>
  <si>
    <r>
      <t xml:space="preserve">오토플러스
</t>
    </r>
    <r>
      <rPr>
        <b/>
        <sz val="8"/>
        <color rgb="FFFF0000"/>
        <rFont val="HY그래픽M"/>
        <family val="1"/>
        <charset val="129"/>
      </rPr>
      <t>*2020년1월 경매장 개설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</si>
</sst>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name val="맑은 고딕"/>
      <family val="3"/>
      <charset val="129"/>
      <scheme val="minor"/>
    </font>
    <font>
      <b/>
      <sz val="8"/>
      <color rgb="FFFF0000"/>
      <name val="HY그래픽M"/>
      <family val="1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HY그래픽M"/>
      <family val="1"/>
      <charset val="129"/>
    </font>
    <font>
      <b/>
      <sz val="11"/>
      <name val="맑은 고딕"/>
      <family val="3"/>
      <charset val="129"/>
      <scheme val="minor"/>
    </font>
    <font>
      <b/>
      <sz val="11"/>
      <color rgb="FF000000"/>
      <name val="HY그래픽M"/>
      <family val="1"/>
      <charset val="129"/>
    </font>
    <font>
      <sz val="10"/>
      <name val="Arial"/>
      <family val="2"/>
    </font>
    <font>
      <sz val="10"/>
      <color theme="1"/>
      <name val="HY그래픽M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2F2F2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5" borderId="18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41" fontId="4" fillId="4" borderId="20" xfId="0" applyNumberFormat="1" applyFont="1" applyFill="1" applyBorder="1" applyAlignment="1">
      <alignment vertical="center"/>
    </xf>
    <xf numFmtId="41" fontId="4" fillId="4" borderId="14" xfId="0" applyNumberFormat="1" applyFont="1" applyFill="1" applyBorder="1" applyAlignment="1">
      <alignment vertical="center"/>
    </xf>
    <xf numFmtId="41" fontId="4" fillId="4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vertical="center" wrapText="1"/>
    </xf>
    <xf numFmtId="41" fontId="6" fillId="4" borderId="13" xfId="0" applyNumberFormat="1" applyFont="1" applyFill="1" applyBorder="1" applyAlignment="1">
      <alignment vertical="center"/>
    </xf>
    <xf numFmtId="41" fontId="6" fillId="4" borderId="1" xfId="0" applyNumberFormat="1" applyFont="1" applyFill="1" applyBorder="1" applyAlignment="1">
      <alignment vertical="center"/>
    </xf>
    <xf numFmtId="41" fontId="6" fillId="4" borderId="4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41" fontId="4" fillId="0" borderId="13" xfId="2" applyFont="1" applyBorder="1" applyAlignment="1">
      <alignment vertical="center" wrapText="1"/>
    </xf>
    <xf numFmtId="41" fontId="4" fillId="0" borderId="1" xfId="2" applyFont="1" applyBorder="1" applyAlignment="1">
      <alignment vertical="center" wrapText="1"/>
    </xf>
    <xf numFmtId="41" fontId="4" fillId="4" borderId="1" xfId="2" applyFont="1" applyFill="1" applyBorder="1" applyAlignment="1">
      <alignment vertical="center" wrapText="1"/>
    </xf>
    <xf numFmtId="41" fontId="4" fillId="0" borderId="6" xfId="2" applyFont="1" applyBorder="1" applyAlignment="1">
      <alignment vertical="center" wrapText="1"/>
    </xf>
    <xf numFmtId="41" fontId="6" fillId="0" borderId="13" xfId="2" applyFont="1" applyBorder="1" applyAlignment="1">
      <alignment vertical="center" wrapText="1"/>
    </xf>
    <xf numFmtId="41" fontId="6" fillId="0" borderId="1" xfId="2" applyFont="1" applyBorder="1" applyAlignment="1">
      <alignment vertical="center" wrapText="1"/>
    </xf>
    <xf numFmtId="41" fontId="6" fillId="4" borderId="1" xfId="2" applyFont="1" applyFill="1" applyBorder="1" applyAlignment="1">
      <alignment vertical="center" wrapText="1"/>
    </xf>
    <xf numFmtId="41" fontId="6" fillId="0" borderId="6" xfId="2" applyFont="1" applyBorder="1" applyAlignment="1">
      <alignment vertical="center" wrapText="1"/>
    </xf>
    <xf numFmtId="41" fontId="4" fillId="0" borderId="31" xfId="2" applyFont="1" applyBorder="1" applyAlignment="1">
      <alignment vertical="center"/>
    </xf>
    <xf numFmtId="41" fontId="4" fillId="0" borderId="29" xfId="2" applyFont="1" applyBorder="1" applyAlignment="1">
      <alignment vertical="center"/>
    </xf>
    <xf numFmtId="41" fontId="4" fillId="4" borderId="29" xfId="2" applyFont="1" applyFill="1" applyBorder="1" applyAlignment="1">
      <alignment vertical="center"/>
    </xf>
    <xf numFmtId="41" fontId="4" fillId="0" borderId="30" xfId="2" applyFont="1" applyBorder="1" applyAlignment="1">
      <alignment vertical="center"/>
    </xf>
    <xf numFmtId="41" fontId="6" fillId="0" borderId="31" xfId="2" applyFont="1" applyBorder="1" applyAlignment="1">
      <alignment vertical="center"/>
    </xf>
    <xf numFmtId="41" fontId="6" fillId="0" borderId="29" xfId="2" applyFont="1" applyBorder="1" applyAlignment="1">
      <alignment vertical="center"/>
    </xf>
    <xf numFmtId="41" fontId="6" fillId="4" borderId="29" xfId="2" applyFont="1" applyFill="1" applyBorder="1" applyAlignment="1">
      <alignment vertical="center"/>
    </xf>
    <xf numFmtId="41" fontId="6" fillId="0" borderId="30" xfId="2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9" fillId="4" borderId="1" xfId="0" applyNumberFormat="1" applyFont="1" applyFill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41" fontId="4" fillId="3" borderId="2" xfId="0" applyNumberFormat="1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41" fontId="6" fillId="3" borderId="13" xfId="0" applyNumberFormat="1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9" fontId="4" fillId="3" borderId="21" xfId="1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1" fontId="4" fillId="0" borderId="13" xfId="2" applyFont="1" applyBorder="1" applyAlignment="1">
      <alignment vertical="center"/>
    </xf>
    <xf numFmtId="41" fontId="4" fillId="0" borderId="1" xfId="2" applyFont="1" applyBorder="1" applyAlignment="1">
      <alignment vertical="center"/>
    </xf>
    <xf numFmtId="41" fontId="4" fillId="4" borderId="1" xfId="2" applyFont="1" applyFill="1" applyBorder="1" applyAlignment="1">
      <alignment vertical="center"/>
    </xf>
    <xf numFmtId="41" fontId="4" fillId="0" borderId="6" xfId="2" applyFont="1" applyBorder="1" applyAlignment="1">
      <alignment vertical="center"/>
    </xf>
    <xf numFmtId="41" fontId="6" fillId="0" borderId="13" xfId="2" applyFont="1" applyBorder="1" applyAlignment="1">
      <alignment vertical="center"/>
    </xf>
    <xf numFmtId="41" fontId="6" fillId="0" borderId="1" xfId="2" applyFont="1" applyBorder="1" applyAlignment="1">
      <alignment vertical="center"/>
    </xf>
    <xf numFmtId="41" fontId="6" fillId="4" borderId="1" xfId="2" applyFont="1" applyFill="1" applyBorder="1" applyAlignment="1">
      <alignment vertical="center"/>
    </xf>
    <xf numFmtId="41" fontId="6" fillId="0" borderId="6" xfId="2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0" fontId="4" fillId="7" borderId="7" xfId="0" applyFont="1" applyFill="1" applyBorder="1" applyAlignment="1">
      <alignment vertical="center" wrapText="1"/>
    </xf>
    <xf numFmtId="41" fontId="4" fillId="7" borderId="2" xfId="0" applyNumberFormat="1" applyFont="1" applyFill="1" applyBorder="1" applyAlignment="1">
      <alignment vertical="center" wrapText="1"/>
    </xf>
    <xf numFmtId="43" fontId="0" fillId="0" borderId="0" xfId="0" applyNumberFormat="1" applyAlignment="1">
      <alignment vertical="center"/>
    </xf>
    <xf numFmtId="0" fontId="6" fillId="7" borderId="10" xfId="0" applyFont="1" applyFill="1" applyBorder="1" applyAlignment="1">
      <alignment vertical="center" wrapText="1"/>
    </xf>
    <xf numFmtId="41" fontId="6" fillId="7" borderId="13" xfId="0" applyNumberFormat="1" applyFont="1" applyFill="1" applyBorder="1" applyAlignment="1">
      <alignment vertical="center" wrapText="1"/>
    </xf>
    <xf numFmtId="0" fontId="4" fillId="7" borderId="22" xfId="0" applyFont="1" applyFill="1" applyBorder="1" applyAlignment="1">
      <alignment vertical="center" wrapText="1"/>
    </xf>
    <xf numFmtId="9" fontId="4" fillId="7" borderId="21" xfId="1" applyNumberFormat="1" applyFont="1" applyFill="1" applyBorder="1" applyAlignment="1">
      <alignment vertical="center" wrapText="1"/>
    </xf>
    <xf numFmtId="176" fontId="6" fillId="4" borderId="6" xfId="0" applyNumberFormat="1" applyFont="1" applyFill="1" applyBorder="1" applyAlignment="1">
      <alignment vertical="center"/>
    </xf>
    <xf numFmtId="41" fontId="4" fillId="4" borderId="6" xfId="2" applyFont="1" applyFill="1" applyBorder="1" applyAlignment="1">
      <alignment vertical="center" wrapText="1"/>
    </xf>
    <xf numFmtId="41" fontId="6" fillId="4" borderId="6" xfId="2" applyFont="1" applyFill="1" applyBorder="1" applyAlignment="1">
      <alignment vertical="center" wrapText="1"/>
    </xf>
    <xf numFmtId="41" fontId="4" fillId="4" borderId="9" xfId="0" applyNumberFormat="1" applyFont="1" applyFill="1" applyBorder="1" applyAlignment="1">
      <alignment vertical="center"/>
    </xf>
    <xf numFmtId="41" fontId="6" fillId="4" borderId="3" xfId="0" applyNumberFormat="1" applyFont="1" applyFill="1" applyBorder="1" applyAlignment="1">
      <alignment vertical="center"/>
    </xf>
    <xf numFmtId="41" fontId="4" fillId="4" borderId="3" xfId="2" applyFont="1" applyFill="1" applyBorder="1" applyAlignment="1">
      <alignment vertical="center" wrapText="1"/>
    </xf>
    <xf numFmtId="41" fontId="4" fillId="4" borderId="32" xfId="0" applyNumberFormat="1" applyFont="1" applyFill="1" applyBorder="1" applyAlignment="1">
      <alignment vertical="center" wrapText="1"/>
    </xf>
    <xf numFmtId="41" fontId="6" fillId="4" borderId="32" xfId="0" applyNumberFormat="1" applyFont="1" applyFill="1" applyBorder="1" applyAlignment="1">
      <alignment vertical="center" wrapText="1"/>
    </xf>
    <xf numFmtId="176" fontId="9" fillId="0" borderId="33" xfId="0" applyNumberFormat="1" applyFont="1" applyFill="1" applyBorder="1" applyAlignment="1">
      <alignment vertical="center"/>
    </xf>
    <xf numFmtId="41" fontId="4" fillId="7" borderId="35" xfId="0" applyNumberFormat="1" applyFont="1" applyFill="1" applyBorder="1" applyAlignment="1">
      <alignment vertical="center" wrapText="1"/>
    </xf>
    <xf numFmtId="41" fontId="6" fillId="7" borderId="33" xfId="0" applyNumberFormat="1" applyFont="1" applyFill="1" applyBorder="1" applyAlignment="1">
      <alignment vertical="center" wrapText="1"/>
    </xf>
    <xf numFmtId="9" fontId="4" fillId="7" borderId="34" xfId="1" applyNumberFormat="1" applyFont="1" applyFill="1" applyBorder="1" applyAlignment="1">
      <alignment vertical="center" wrapText="1"/>
    </xf>
    <xf numFmtId="43" fontId="4" fillId="4" borderId="7" xfId="0" applyNumberFormat="1" applyFont="1" applyFill="1" applyBorder="1" applyAlignment="1">
      <alignment vertical="center"/>
    </xf>
    <xf numFmtId="43" fontId="6" fillId="4" borderId="10" xfId="0" applyNumberFormat="1" applyFont="1" applyFill="1" applyBorder="1" applyAlignment="1">
      <alignment vertical="center"/>
    </xf>
    <xf numFmtId="176" fontId="4" fillId="4" borderId="10" xfId="0" applyNumberFormat="1" applyFont="1" applyFill="1" applyBorder="1" applyAlignment="1">
      <alignment vertical="center"/>
    </xf>
    <xf numFmtId="176" fontId="4" fillId="4" borderId="36" xfId="0" applyNumberFormat="1" applyFont="1" applyFill="1" applyBorder="1" applyAlignment="1">
      <alignment vertical="center"/>
    </xf>
    <xf numFmtId="176" fontId="6" fillId="4" borderId="36" xfId="0" applyNumberFormat="1" applyFont="1" applyFill="1" applyBorder="1" applyAlignment="1">
      <alignment vertical="center"/>
    </xf>
    <xf numFmtId="176" fontId="9" fillId="0" borderId="10" xfId="0" applyNumberFormat="1" applyFont="1" applyFill="1" applyBorder="1" applyAlignment="1">
      <alignment vertical="center"/>
    </xf>
    <xf numFmtId="41" fontId="4" fillId="3" borderId="7" xfId="0" applyNumberFormat="1" applyFont="1" applyFill="1" applyBorder="1" applyAlignment="1">
      <alignment vertical="center" wrapText="1"/>
    </xf>
    <xf numFmtId="41" fontId="6" fillId="3" borderId="10" xfId="0" applyNumberFormat="1" applyFont="1" applyFill="1" applyBorder="1" applyAlignment="1">
      <alignment vertical="center" wrapText="1"/>
    </xf>
    <xf numFmtId="9" fontId="4" fillId="3" borderId="22" xfId="1" applyNumberFormat="1" applyFont="1" applyFill="1" applyBorder="1" applyAlignment="1">
      <alignment vertical="center" wrapText="1"/>
    </xf>
    <xf numFmtId="41" fontId="4" fillId="4" borderId="8" xfId="0" applyNumberFormat="1" applyFont="1" applyFill="1" applyBorder="1" applyAlignment="1">
      <alignment vertical="center"/>
    </xf>
    <xf numFmtId="41" fontId="6" fillId="4" borderId="10" xfId="0" applyNumberFormat="1" applyFont="1" applyFill="1" applyBorder="1" applyAlignment="1">
      <alignment vertical="center"/>
    </xf>
    <xf numFmtId="176" fontId="6" fillId="4" borderId="10" xfId="0" applyNumberFormat="1" applyFont="1" applyFill="1" applyBorder="1" applyAlignment="1">
      <alignment vertical="center"/>
    </xf>
    <xf numFmtId="9" fontId="4" fillId="7" borderId="22" xfId="1" applyNumberFormat="1" applyFont="1" applyFill="1" applyBorder="1" applyAlignment="1">
      <alignment vertical="center" wrapText="1"/>
    </xf>
    <xf numFmtId="41" fontId="6" fillId="4" borderId="10" xfId="2" applyFont="1" applyFill="1" applyBorder="1" applyAlignment="1">
      <alignment vertical="center" wrapText="1"/>
    </xf>
    <xf numFmtId="9" fontId="7" fillId="4" borderId="13" xfId="1" applyNumberFormat="1" applyFont="1" applyFill="1" applyBorder="1" applyAlignment="1">
      <alignment vertical="center" wrapText="1"/>
    </xf>
    <xf numFmtId="9" fontId="7" fillId="4" borderId="1" xfId="1" applyNumberFormat="1" applyFont="1" applyFill="1" applyBorder="1" applyAlignment="1">
      <alignment vertical="center" wrapText="1"/>
    </xf>
    <xf numFmtId="9" fontId="7" fillId="4" borderId="4" xfId="1" applyNumberFormat="1" applyFont="1" applyFill="1" applyBorder="1" applyAlignment="1">
      <alignment vertical="center" wrapText="1"/>
    </xf>
    <xf numFmtId="9" fontId="7" fillId="4" borderId="3" xfId="1" applyNumberFormat="1" applyFont="1" applyFill="1" applyBorder="1" applyAlignment="1">
      <alignment vertical="center" wrapText="1"/>
    </xf>
    <xf numFmtId="9" fontId="7" fillId="4" borderId="10" xfId="1" applyNumberFormat="1" applyFont="1" applyFill="1" applyBorder="1" applyAlignment="1">
      <alignment vertical="center" wrapText="1"/>
    </xf>
    <xf numFmtId="9" fontId="7" fillId="0" borderId="13" xfId="1" applyNumberFormat="1" applyFont="1" applyBorder="1" applyAlignment="1">
      <alignment vertical="center" wrapText="1"/>
    </xf>
    <xf numFmtId="9" fontId="7" fillId="0" borderId="1" xfId="1" applyNumberFormat="1" applyFont="1" applyBorder="1" applyAlignment="1">
      <alignment vertical="center" wrapText="1"/>
    </xf>
    <xf numFmtId="9" fontId="7" fillId="0" borderId="6" xfId="1" applyNumberFormat="1" applyFont="1" applyBorder="1" applyAlignment="1">
      <alignment vertical="center" wrapText="1"/>
    </xf>
    <xf numFmtId="9" fontId="7" fillId="0" borderId="3" xfId="1" applyNumberFormat="1" applyFont="1" applyBorder="1" applyAlignment="1">
      <alignment vertical="center" wrapText="1"/>
    </xf>
    <xf numFmtId="9" fontId="7" fillId="0" borderId="10" xfId="1" applyNumberFormat="1" applyFont="1" applyBorder="1" applyAlignment="1">
      <alignment vertical="center" wrapText="1"/>
    </xf>
    <xf numFmtId="9" fontId="7" fillId="2" borderId="21" xfId="1" applyNumberFormat="1" applyFont="1" applyFill="1" applyBorder="1" applyAlignment="1">
      <alignment vertical="center" wrapText="1"/>
    </xf>
    <xf numFmtId="9" fontId="7" fillId="2" borderId="15" xfId="1" applyNumberFormat="1" applyFont="1" applyFill="1" applyBorder="1" applyAlignment="1">
      <alignment vertical="center" wrapText="1"/>
    </xf>
    <xf numFmtId="9" fontId="7" fillId="4" borderId="15" xfId="1" applyNumberFormat="1" applyFont="1" applyFill="1" applyBorder="1" applyAlignment="1">
      <alignment vertical="center" wrapText="1"/>
    </xf>
    <xf numFmtId="9" fontId="7" fillId="2" borderId="12" xfId="1" applyNumberFormat="1" applyFont="1" applyFill="1" applyBorder="1" applyAlignment="1">
      <alignment vertical="center" wrapText="1"/>
    </xf>
    <xf numFmtId="9" fontId="7" fillId="2" borderId="34" xfId="1" applyNumberFormat="1" applyFont="1" applyFill="1" applyBorder="1" applyAlignment="1">
      <alignment vertical="center" wrapText="1"/>
    </xf>
    <xf numFmtId="9" fontId="7" fillId="2" borderId="22" xfId="1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77" fontId="7" fillId="4" borderId="13" xfId="1" applyNumberFormat="1" applyFont="1" applyFill="1" applyBorder="1" applyAlignment="1">
      <alignment vertical="center" wrapText="1"/>
    </xf>
    <xf numFmtId="177" fontId="7" fillId="4" borderId="1" xfId="1" applyNumberFormat="1" applyFont="1" applyFill="1" applyBorder="1" applyAlignment="1">
      <alignment vertical="center" wrapText="1"/>
    </xf>
    <xf numFmtId="177" fontId="7" fillId="4" borderId="10" xfId="1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177" fontId="7" fillId="0" borderId="13" xfId="1" applyNumberFormat="1" applyFont="1" applyBorder="1" applyAlignment="1">
      <alignment vertical="center" wrapText="1"/>
    </xf>
    <xf numFmtId="177" fontId="7" fillId="0" borderId="1" xfId="1" applyNumberFormat="1" applyFont="1" applyBorder="1" applyAlignment="1">
      <alignment vertical="center" wrapText="1"/>
    </xf>
    <xf numFmtId="177" fontId="7" fillId="0" borderId="6" xfId="1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9" fontId="7" fillId="2" borderId="17" xfId="1" applyNumberFormat="1" applyFont="1" applyFill="1" applyBorder="1" applyAlignment="1">
      <alignment vertical="center" wrapText="1"/>
    </xf>
    <xf numFmtId="9" fontId="7" fillId="0" borderId="31" xfId="1" applyNumberFormat="1" applyFont="1" applyBorder="1" applyAlignment="1">
      <alignment vertical="center" wrapText="1"/>
    </xf>
    <xf numFmtId="9" fontId="7" fillId="0" borderId="29" xfId="1" applyNumberFormat="1" applyFont="1" applyBorder="1" applyAlignment="1">
      <alignment vertical="center" wrapText="1"/>
    </xf>
    <xf numFmtId="9" fontId="7" fillId="4" borderId="29" xfId="1" applyNumberFormat="1" applyFont="1" applyFill="1" applyBorder="1" applyAlignment="1">
      <alignment vertical="center" wrapText="1"/>
    </xf>
    <xf numFmtId="9" fontId="7" fillId="0" borderId="30" xfId="1" applyNumberFormat="1" applyFont="1" applyBorder="1" applyAlignment="1">
      <alignment vertical="center" wrapText="1"/>
    </xf>
    <xf numFmtId="9" fontId="7" fillId="0" borderId="32" xfId="1" applyNumberFormat="1" applyFont="1" applyBorder="1" applyAlignment="1">
      <alignment vertical="center" wrapText="1"/>
    </xf>
    <xf numFmtId="9" fontId="7" fillId="0" borderId="36" xfId="1" applyNumberFormat="1" applyFont="1" applyBorder="1" applyAlignment="1">
      <alignment vertical="center" wrapText="1"/>
    </xf>
    <xf numFmtId="41" fontId="4" fillId="4" borderId="13" xfId="2" applyFont="1" applyFill="1" applyBorder="1" applyAlignment="1">
      <alignment vertical="center" wrapText="1"/>
    </xf>
    <xf numFmtId="41" fontId="6" fillId="4" borderId="13" xfId="2" applyFont="1" applyFill="1" applyBorder="1" applyAlignment="1">
      <alignment vertical="center" wrapText="1"/>
    </xf>
    <xf numFmtId="41" fontId="4" fillId="4" borderId="13" xfId="2" applyFont="1" applyFill="1" applyBorder="1" applyAlignment="1">
      <alignment vertical="center"/>
    </xf>
    <xf numFmtId="41" fontId="4" fillId="4" borderId="6" xfId="2" applyFont="1" applyFill="1" applyBorder="1" applyAlignment="1">
      <alignment vertical="center"/>
    </xf>
    <xf numFmtId="41" fontId="6" fillId="4" borderId="13" xfId="2" applyFont="1" applyFill="1" applyBorder="1" applyAlignment="1">
      <alignment vertical="center"/>
    </xf>
    <xf numFmtId="41" fontId="6" fillId="4" borderId="6" xfId="2" applyFont="1" applyFill="1" applyBorder="1" applyAlignment="1">
      <alignment vertical="center"/>
    </xf>
    <xf numFmtId="176" fontId="6" fillId="4" borderId="13" xfId="0" applyNumberFormat="1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/>
    </xf>
    <xf numFmtId="176" fontId="4" fillId="4" borderId="13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176" fontId="4" fillId="4" borderId="6" xfId="0" applyNumberFormat="1" applyFont="1" applyFill="1" applyBorder="1" applyAlignment="1">
      <alignment vertical="center"/>
    </xf>
    <xf numFmtId="177" fontId="7" fillId="4" borderId="6" xfId="1" applyNumberFormat="1" applyFont="1" applyFill="1" applyBorder="1" applyAlignment="1">
      <alignment vertical="center" wrapText="1"/>
    </xf>
    <xf numFmtId="9" fontId="7" fillId="4" borderId="6" xfId="1" applyNumberFormat="1" applyFont="1" applyFill="1" applyBorder="1" applyAlignment="1">
      <alignment vertical="center" wrapText="1"/>
    </xf>
    <xf numFmtId="9" fontId="7" fillId="4" borderId="21" xfId="1" applyNumberFormat="1" applyFont="1" applyFill="1" applyBorder="1" applyAlignment="1">
      <alignment vertical="center" wrapText="1"/>
    </xf>
    <xf numFmtId="9" fontId="7" fillId="4" borderId="17" xfId="1" applyNumberFormat="1" applyFont="1" applyFill="1" applyBorder="1" applyAlignment="1">
      <alignment vertical="center" wrapText="1"/>
    </xf>
    <xf numFmtId="9" fontId="7" fillId="4" borderId="22" xfId="1" applyNumberFormat="1" applyFont="1" applyFill="1" applyBorder="1" applyAlignment="1">
      <alignment vertical="center" wrapText="1"/>
    </xf>
    <xf numFmtId="41" fontId="4" fillId="4" borderId="16" xfId="0" applyNumberFormat="1" applyFont="1" applyFill="1" applyBorder="1" applyAlignment="1">
      <alignment vertical="center"/>
    </xf>
    <xf numFmtId="41" fontId="6" fillId="4" borderId="6" xfId="0" applyNumberFormat="1" applyFont="1" applyFill="1" applyBorder="1" applyAlignment="1">
      <alignment vertical="center"/>
    </xf>
    <xf numFmtId="41" fontId="4" fillId="3" borderId="35" xfId="0" applyNumberFormat="1" applyFont="1" applyFill="1" applyBorder="1" applyAlignment="1">
      <alignment vertical="center" wrapText="1"/>
    </xf>
    <xf numFmtId="41" fontId="4" fillId="7" borderId="8" xfId="0" applyNumberFormat="1" applyFont="1" applyFill="1" applyBorder="1" applyAlignment="1">
      <alignment vertical="center" wrapText="1"/>
    </xf>
    <xf numFmtId="41" fontId="6" fillId="7" borderId="10" xfId="0" applyNumberFormat="1" applyFont="1" applyFill="1" applyBorder="1" applyAlignment="1">
      <alignment vertical="center" wrapText="1"/>
    </xf>
    <xf numFmtId="41" fontId="4" fillId="4" borderId="10" xfId="2" applyFont="1" applyFill="1" applyBorder="1" applyAlignment="1">
      <alignment vertical="center" wrapText="1"/>
    </xf>
    <xf numFmtId="41" fontId="4" fillId="4" borderId="10" xfId="0" applyNumberFormat="1" applyFont="1" applyFill="1" applyBorder="1" applyAlignment="1">
      <alignment vertical="center" wrapText="1"/>
    </xf>
    <xf numFmtId="41" fontId="6" fillId="3" borderId="33" xfId="0" applyNumberFormat="1" applyFont="1" applyFill="1" applyBorder="1" applyAlignment="1">
      <alignment vertical="center" wrapText="1"/>
    </xf>
    <xf numFmtId="9" fontId="4" fillId="3" borderId="34" xfId="1" applyNumberFormat="1" applyFont="1" applyFill="1" applyBorder="1" applyAlignment="1">
      <alignment vertical="center" wrapText="1"/>
    </xf>
    <xf numFmtId="176" fontId="9" fillId="0" borderId="37" xfId="0" applyNumberFormat="1" applyFont="1" applyBorder="1" applyAlignment="1">
      <alignment vertical="center"/>
    </xf>
    <xf numFmtId="176" fontId="9" fillId="0" borderId="38" xfId="0" applyNumberFormat="1" applyFont="1" applyBorder="1" applyAlignment="1">
      <alignment vertical="center"/>
    </xf>
    <xf numFmtId="176" fontId="9" fillId="4" borderId="38" xfId="0" applyNumberFormat="1" applyFont="1" applyFill="1" applyBorder="1" applyAlignment="1">
      <alignment vertical="center"/>
    </xf>
    <xf numFmtId="176" fontId="9" fillId="0" borderId="39" xfId="0" applyNumberFormat="1" applyFont="1" applyBorder="1" applyAlignment="1">
      <alignment vertical="center"/>
    </xf>
    <xf numFmtId="176" fontId="9" fillId="0" borderId="40" xfId="0" applyNumberFormat="1" applyFont="1" applyFill="1" applyBorder="1" applyAlignment="1">
      <alignment vertical="center"/>
    </xf>
    <xf numFmtId="176" fontId="9" fillId="0" borderId="41" xfId="0" applyNumberFormat="1" applyFont="1" applyFill="1" applyBorder="1" applyAlignment="1">
      <alignment vertical="center"/>
    </xf>
    <xf numFmtId="176" fontId="9" fillId="0" borderId="42" xfId="0" applyNumberFormat="1" applyFont="1" applyBorder="1" applyAlignment="1">
      <alignment vertical="center"/>
    </xf>
    <xf numFmtId="176" fontId="9" fillId="0" borderId="43" xfId="0" applyNumberFormat="1" applyFont="1" applyBorder="1" applyAlignment="1">
      <alignment vertical="center"/>
    </xf>
    <xf numFmtId="176" fontId="9" fillId="4" borderId="43" xfId="0" applyNumberFormat="1" applyFont="1" applyFill="1" applyBorder="1" applyAlignment="1">
      <alignment vertical="center"/>
    </xf>
    <xf numFmtId="176" fontId="9" fillId="0" borderId="44" xfId="0" applyNumberFormat="1" applyFont="1" applyBorder="1" applyAlignment="1">
      <alignment vertical="center"/>
    </xf>
    <xf numFmtId="176" fontId="9" fillId="0" borderId="45" xfId="0" applyNumberFormat="1" applyFont="1" applyFill="1" applyBorder="1" applyAlignment="1">
      <alignment vertical="center"/>
    </xf>
    <xf numFmtId="176" fontId="9" fillId="0" borderId="46" xfId="0" applyNumberFormat="1" applyFont="1" applyFill="1" applyBorder="1" applyAlignment="1">
      <alignment vertical="center"/>
    </xf>
    <xf numFmtId="9" fontId="7" fillId="2" borderId="47" xfId="1" applyNumberFormat="1" applyFont="1" applyFill="1" applyBorder="1" applyAlignment="1">
      <alignment vertical="center" wrapText="1"/>
    </xf>
    <xf numFmtId="9" fontId="7" fillId="2" borderId="48" xfId="1" applyNumberFormat="1" applyFont="1" applyFill="1" applyBorder="1" applyAlignment="1">
      <alignment vertical="center" wrapText="1"/>
    </xf>
    <xf numFmtId="9" fontId="7" fillId="4" borderId="48" xfId="1" applyNumberFormat="1" applyFont="1" applyFill="1" applyBorder="1" applyAlignment="1">
      <alignment vertical="center" wrapText="1"/>
    </xf>
    <xf numFmtId="9" fontId="7" fillId="2" borderId="49" xfId="1" applyNumberFormat="1" applyFont="1" applyFill="1" applyBorder="1" applyAlignment="1">
      <alignment vertical="center" wrapText="1"/>
    </xf>
    <xf numFmtId="9" fontId="7" fillId="2" borderId="50" xfId="1" applyNumberFormat="1" applyFont="1" applyFill="1" applyBorder="1" applyAlignment="1">
      <alignment vertical="center" wrapText="1"/>
    </xf>
    <xf numFmtId="9" fontId="7" fillId="2" borderId="51" xfId="1" applyNumberFormat="1" applyFont="1" applyFill="1" applyBorder="1" applyAlignment="1">
      <alignment vertical="center" wrapText="1"/>
    </xf>
    <xf numFmtId="176" fontId="9" fillId="0" borderId="8" xfId="0" applyNumberFormat="1" applyFont="1" applyFill="1" applyBorder="1" applyAlignment="1">
      <alignment vertical="center"/>
    </xf>
    <xf numFmtId="41" fontId="6" fillId="4" borderId="10" xfId="0" applyNumberFormat="1" applyFont="1" applyFill="1" applyBorder="1" applyAlignment="1">
      <alignment vertical="center" wrapText="1"/>
    </xf>
    <xf numFmtId="176" fontId="13" fillId="0" borderId="13" xfId="0" applyNumberFormat="1" applyFont="1" applyBorder="1" applyAlignment="1">
      <alignment vertical="center"/>
    </xf>
    <xf numFmtId="176" fontId="13" fillId="0" borderId="1" xfId="0" applyNumberFormat="1" applyFont="1" applyBorder="1" applyAlignment="1">
      <alignment vertical="center"/>
    </xf>
    <xf numFmtId="176" fontId="13" fillId="4" borderId="1" xfId="0" applyNumberFormat="1" applyFont="1" applyFill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176" fontId="13" fillId="0" borderId="10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5" fillId="8" borderId="52" xfId="0" applyFont="1" applyFill="1" applyBorder="1" applyAlignment="1">
      <alignment horizontal="right"/>
    </xf>
    <xf numFmtId="0" fontId="5" fillId="8" borderId="53" xfId="0" applyFont="1" applyFill="1" applyBorder="1" applyAlignment="1">
      <alignment horizontal="right"/>
    </xf>
    <xf numFmtId="0" fontId="5" fillId="3" borderId="54" xfId="0" applyFont="1" applyFill="1" applyBorder="1" applyAlignment="1">
      <alignment horizontal="center" vertical="center" wrapText="1"/>
    </xf>
    <xf numFmtId="0" fontId="3" fillId="8" borderId="55" xfId="0" applyFont="1" applyFill="1" applyBorder="1" applyAlignment="1">
      <alignment horizontal="right"/>
    </xf>
    <xf numFmtId="3" fontId="3" fillId="8" borderId="55" xfId="0" applyNumberFormat="1" applyFont="1" applyFill="1" applyBorder="1" applyAlignment="1">
      <alignment horizontal="right"/>
    </xf>
    <xf numFmtId="0" fontId="3" fillId="8" borderId="56" xfId="0" applyFont="1" applyFill="1" applyBorder="1" applyAlignment="1">
      <alignment horizontal="right"/>
    </xf>
    <xf numFmtId="9" fontId="3" fillId="9" borderId="57" xfId="0" applyNumberFormat="1" applyFont="1" applyFill="1" applyBorder="1" applyAlignment="1">
      <alignment horizontal="right"/>
    </xf>
    <xf numFmtId="9" fontId="3" fillId="9" borderId="64" xfId="0" applyNumberFormat="1" applyFont="1" applyFill="1" applyBorder="1" applyAlignment="1">
      <alignment horizontal="right"/>
    </xf>
    <xf numFmtId="0" fontId="3" fillId="8" borderId="61" xfId="0" applyFont="1" applyFill="1" applyBorder="1" applyAlignment="1">
      <alignment horizontal="right"/>
    </xf>
    <xf numFmtId="0" fontId="3" fillId="8" borderId="62" xfId="0" applyFont="1" applyFill="1" applyBorder="1" applyAlignment="1">
      <alignment horizontal="right"/>
    </xf>
    <xf numFmtId="9" fontId="3" fillId="9" borderId="63" xfId="0" applyNumberFormat="1" applyFont="1" applyFill="1" applyBorder="1" applyAlignment="1">
      <alignment horizontal="right"/>
    </xf>
    <xf numFmtId="3" fontId="3" fillId="8" borderId="61" xfId="0" applyNumberFormat="1" applyFont="1" applyFill="1" applyBorder="1" applyAlignment="1">
      <alignment horizontal="right"/>
    </xf>
    <xf numFmtId="3" fontId="5" fillId="8" borderId="62" xfId="0" applyNumberFormat="1" applyFont="1" applyFill="1" applyBorder="1" applyAlignment="1">
      <alignment horizontal="right"/>
    </xf>
    <xf numFmtId="0" fontId="14" fillId="10" borderId="58" xfId="0" applyFont="1" applyFill="1" applyBorder="1" applyAlignment="1">
      <alignment horizontal="center" vertical="center"/>
    </xf>
    <xf numFmtId="0" fontId="3" fillId="10" borderId="61" xfId="0" applyFont="1" applyFill="1" applyBorder="1" applyAlignment="1"/>
    <xf numFmtId="0" fontId="15" fillId="4" borderId="59" xfId="0" applyFont="1" applyFill="1" applyBorder="1" applyAlignment="1"/>
    <xf numFmtId="0" fontId="5" fillId="10" borderId="62" xfId="0" applyFont="1" applyFill="1" applyBorder="1" applyAlignment="1"/>
    <xf numFmtId="0" fontId="15" fillId="4" borderId="60" xfId="0" applyFont="1" applyFill="1" applyBorder="1" applyAlignment="1"/>
    <xf numFmtId="0" fontId="16" fillId="10" borderId="63" xfId="0" applyFont="1" applyFill="1" applyBorder="1" applyAlignment="1"/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zoomScale="89" zoomScaleNormal="89" workbookViewId="0">
      <selection activeCell="C66" sqref="C66"/>
    </sheetView>
  </sheetViews>
  <sheetFormatPr defaultRowHeight="17.399999999999999" x14ac:dyDescent="0.4"/>
  <cols>
    <col min="2" max="2" width="18.3984375" customWidth="1"/>
    <col min="3" max="3" width="20.19921875" customWidth="1"/>
    <col min="4" max="14" width="9.09765625" customWidth="1"/>
    <col min="15" max="15" width="11.69921875" customWidth="1"/>
    <col min="16" max="16" width="12.8984375" customWidth="1"/>
    <col min="17" max="17" width="13.59765625" customWidth="1"/>
    <col min="18" max="18" width="10.69921875" bestFit="1" customWidth="1"/>
  </cols>
  <sheetData>
    <row r="1" spans="1:17" ht="26.4" customHeight="1" thickBot="1" x14ac:dyDescent="0.45">
      <c r="A1" s="4" t="s">
        <v>13</v>
      </c>
      <c r="B1" s="5" t="s">
        <v>16</v>
      </c>
      <c r="C1" s="2" t="s">
        <v>17</v>
      </c>
      <c r="D1" s="3" t="s">
        <v>14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6" t="s">
        <v>8</v>
      </c>
      <c r="N1" s="6" t="s">
        <v>9</v>
      </c>
      <c r="O1" s="7" t="s">
        <v>10</v>
      </c>
      <c r="P1" s="4" t="s">
        <v>18</v>
      </c>
      <c r="Q1" s="5" t="s">
        <v>15</v>
      </c>
    </row>
    <row r="2" spans="1:17" s="12" customFormat="1" ht="19.95" customHeight="1" x14ac:dyDescent="0.4">
      <c r="A2" s="169" t="s">
        <v>26</v>
      </c>
      <c r="B2" s="172" t="s">
        <v>25</v>
      </c>
      <c r="C2" s="8" t="s">
        <v>11</v>
      </c>
      <c r="D2" s="9">
        <v>8122</v>
      </c>
      <c r="E2" s="10">
        <v>6403</v>
      </c>
      <c r="F2" s="10">
        <v>7470</v>
      </c>
      <c r="G2" s="10">
        <v>8026</v>
      </c>
      <c r="H2" s="10">
        <v>8282</v>
      </c>
      <c r="I2" s="10">
        <v>7663</v>
      </c>
      <c r="J2" s="10">
        <v>8164</v>
      </c>
      <c r="K2" s="10">
        <v>7491</v>
      </c>
      <c r="L2" s="10">
        <v>6641</v>
      </c>
      <c r="M2" s="10">
        <v>7521</v>
      </c>
      <c r="N2" s="10">
        <v>8785</v>
      </c>
      <c r="O2" s="11">
        <v>7679</v>
      </c>
      <c r="P2" s="64">
        <v>92247</v>
      </c>
      <c r="Q2" s="73">
        <v>7687.25</v>
      </c>
    </row>
    <row r="3" spans="1:17" s="12" customFormat="1" ht="19.95" customHeight="1" x14ac:dyDescent="0.4">
      <c r="A3" s="170"/>
      <c r="B3" s="173"/>
      <c r="C3" s="13" t="s">
        <v>12</v>
      </c>
      <c r="D3" s="14">
        <v>4484</v>
      </c>
      <c r="E3" s="15">
        <v>3780</v>
      </c>
      <c r="F3" s="15">
        <v>4838</v>
      </c>
      <c r="G3" s="15">
        <v>5027</v>
      </c>
      <c r="H3" s="15">
        <v>5021</v>
      </c>
      <c r="I3" s="15">
        <v>4744</v>
      </c>
      <c r="J3" s="15">
        <v>5152</v>
      </c>
      <c r="K3" s="15">
        <v>5169</v>
      </c>
      <c r="L3" s="15">
        <v>4442</v>
      </c>
      <c r="M3" s="15">
        <v>4989</v>
      </c>
      <c r="N3" s="15">
        <v>5245</v>
      </c>
      <c r="O3" s="16">
        <v>4685</v>
      </c>
      <c r="P3" s="65">
        <v>57576</v>
      </c>
      <c r="Q3" s="74">
        <v>4798</v>
      </c>
    </row>
    <row r="4" spans="1:17" s="107" customFormat="1" ht="15.6" customHeight="1" x14ac:dyDescent="0.4">
      <c r="A4" s="170"/>
      <c r="B4" s="173"/>
      <c r="C4" s="103" t="s">
        <v>21</v>
      </c>
      <c r="D4" s="87">
        <v>0.55208076828367392</v>
      </c>
      <c r="E4" s="88">
        <v>0.59034827424644698</v>
      </c>
      <c r="F4" s="88">
        <v>0.64765729585006693</v>
      </c>
      <c r="G4" s="88">
        <v>0.62633939695988039</v>
      </c>
      <c r="H4" s="88">
        <v>0.60625452789181355</v>
      </c>
      <c r="I4" s="88">
        <v>0.61907868980816916</v>
      </c>
      <c r="J4" s="88">
        <v>0.631063204311612</v>
      </c>
      <c r="K4" s="88">
        <v>0.69002803364036847</v>
      </c>
      <c r="L4" s="88">
        <v>0.66887516940219849</v>
      </c>
      <c r="M4" s="88">
        <v>0.66334264060630233</v>
      </c>
      <c r="N4" s="88">
        <v>0.59704040978941375</v>
      </c>
      <c r="O4" s="89">
        <v>0.61010548248469854</v>
      </c>
      <c r="P4" s="90">
        <v>0.62415037887410973</v>
      </c>
      <c r="Q4" s="91">
        <v>0.62415037887410973</v>
      </c>
    </row>
    <row r="5" spans="1:17" s="12" customFormat="1" ht="19.95" customHeight="1" x14ac:dyDescent="0.4">
      <c r="A5" s="170"/>
      <c r="B5" s="173" t="s">
        <v>22</v>
      </c>
      <c r="C5" s="17" t="s">
        <v>11</v>
      </c>
      <c r="D5" s="18">
        <v>5963</v>
      </c>
      <c r="E5" s="19">
        <v>4331</v>
      </c>
      <c r="F5" s="19">
        <v>4738</v>
      </c>
      <c r="G5" s="19">
        <v>6378</v>
      </c>
      <c r="H5" s="19">
        <v>4867</v>
      </c>
      <c r="I5" s="19">
        <v>4282</v>
      </c>
      <c r="J5" s="19">
        <v>5765</v>
      </c>
      <c r="K5" s="19">
        <v>3705</v>
      </c>
      <c r="L5" s="19">
        <v>2826</v>
      </c>
      <c r="M5" s="19">
        <v>4739</v>
      </c>
      <c r="N5" s="20">
        <v>4066</v>
      </c>
      <c r="O5" s="21">
        <v>5192</v>
      </c>
      <c r="P5" s="66">
        <f>SUM(D5:O5)</f>
        <v>56852</v>
      </c>
      <c r="Q5" s="75">
        <f>P5/12</f>
        <v>4737.666666666667</v>
      </c>
    </row>
    <row r="6" spans="1:17" s="12" customFormat="1" ht="19.95" customHeight="1" x14ac:dyDescent="0.4">
      <c r="A6" s="170"/>
      <c r="B6" s="173"/>
      <c r="C6" s="13" t="s">
        <v>12</v>
      </c>
      <c r="D6" s="22">
        <v>3500</v>
      </c>
      <c r="E6" s="23">
        <v>2641</v>
      </c>
      <c r="F6" s="23">
        <v>2924</v>
      </c>
      <c r="G6" s="23">
        <v>3881</v>
      </c>
      <c r="H6" s="23">
        <v>2911</v>
      </c>
      <c r="I6" s="23">
        <v>2729</v>
      </c>
      <c r="J6" s="23">
        <v>3931</v>
      </c>
      <c r="K6" s="23">
        <v>2560</v>
      </c>
      <c r="L6" s="23">
        <v>2120</v>
      </c>
      <c r="M6" s="23">
        <v>3350</v>
      </c>
      <c r="N6" s="24">
        <v>2587</v>
      </c>
      <c r="O6" s="25">
        <v>2977</v>
      </c>
      <c r="P6" s="66">
        <f>SUM(D6:O6)</f>
        <v>36111</v>
      </c>
      <c r="Q6" s="75">
        <f>P6/12</f>
        <v>3009.25</v>
      </c>
    </row>
    <row r="7" spans="1:17" s="107" customFormat="1" ht="16.2" customHeight="1" x14ac:dyDescent="0.4">
      <c r="A7" s="170"/>
      <c r="B7" s="173"/>
      <c r="C7" s="103" t="s">
        <v>21</v>
      </c>
      <c r="D7" s="92">
        <v>0.58695287606909274</v>
      </c>
      <c r="E7" s="93">
        <v>0.60978988686215652</v>
      </c>
      <c r="F7" s="93">
        <v>0.61713803292528491</v>
      </c>
      <c r="G7" s="93">
        <v>0.60849796174349324</v>
      </c>
      <c r="H7" s="93">
        <v>0.59810971851243067</v>
      </c>
      <c r="I7" s="93">
        <v>0.63731900980850065</v>
      </c>
      <c r="J7" s="93">
        <v>0.68187337380745883</v>
      </c>
      <c r="K7" s="93">
        <v>0.69095816464237514</v>
      </c>
      <c r="L7" s="93">
        <v>0.75017692852087758</v>
      </c>
      <c r="M7" s="93">
        <v>0.70690018991348391</v>
      </c>
      <c r="N7" s="88">
        <v>0.63625184456468276</v>
      </c>
      <c r="O7" s="94">
        <v>0.57338212634822805</v>
      </c>
      <c r="P7" s="95">
        <f>P6/P5</f>
        <v>0.63517554351649896</v>
      </c>
      <c r="Q7" s="96">
        <f>Q6/Q5</f>
        <v>0.63517554351649896</v>
      </c>
    </row>
    <row r="8" spans="1:17" s="12" customFormat="1" ht="19.95" customHeight="1" x14ac:dyDescent="0.4">
      <c r="A8" s="170"/>
      <c r="B8" s="173" t="s">
        <v>24</v>
      </c>
      <c r="C8" s="17" t="s">
        <v>11</v>
      </c>
      <c r="D8" s="18">
        <v>6351</v>
      </c>
      <c r="E8" s="19">
        <v>4757</v>
      </c>
      <c r="F8" s="19">
        <v>5060</v>
      </c>
      <c r="G8" s="19">
        <v>5312</v>
      </c>
      <c r="H8" s="19">
        <v>5104</v>
      </c>
      <c r="I8" s="19">
        <v>4583</v>
      </c>
      <c r="J8" s="19">
        <v>5157</v>
      </c>
      <c r="K8" s="19">
        <v>4797</v>
      </c>
      <c r="L8" s="19">
        <v>4146</v>
      </c>
      <c r="M8" s="19">
        <v>5988</v>
      </c>
      <c r="N8" s="20">
        <v>4963</v>
      </c>
      <c r="O8" s="21">
        <v>4826</v>
      </c>
      <c r="P8" s="66">
        <f>SUM(D8:O8)</f>
        <v>61044</v>
      </c>
      <c r="Q8" s="75">
        <f>P8/12</f>
        <v>5087</v>
      </c>
    </row>
    <row r="9" spans="1:17" s="12" customFormat="1" ht="19.95" customHeight="1" x14ac:dyDescent="0.4">
      <c r="A9" s="170"/>
      <c r="B9" s="173"/>
      <c r="C9" s="13" t="s">
        <v>12</v>
      </c>
      <c r="D9" s="22">
        <v>2797</v>
      </c>
      <c r="E9" s="23">
        <v>2068</v>
      </c>
      <c r="F9" s="23">
        <v>2487</v>
      </c>
      <c r="G9" s="23">
        <v>2546</v>
      </c>
      <c r="H9" s="23">
        <v>2697</v>
      </c>
      <c r="I9" s="23">
        <v>2536</v>
      </c>
      <c r="J9" s="23">
        <v>2473</v>
      </c>
      <c r="K9" s="23">
        <v>2531</v>
      </c>
      <c r="L9" s="23">
        <v>2196</v>
      </c>
      <c r="M9" s="23">
        <v>3043</v>
      </c>
      <c r="N9" s="24">
        <v>2297</v>
      </c>
      <c r="O9" s="25">
        <v>1987</v>
      </c>
      <c r="P9" s="66">
        <f>SUM(D9:O9)</f>
        <v>29658</v>
      </c>
      <c r="Q9" s="75">
        <f>P9/12</f>
        <v>2471.5</v>
      </c>
    </row>
    <row r="10" spans="1:17" s="107" customFormat="1" ht="14.4" customHeight="1" x14ac:dyDescent="0.4">
      <c r="A10" s="170"/>
      <c r="B10" s="173"/>
      <c r="C10" s="103" t="s">
        <v>21</v>
      </c>
      <c r="D10" s="92">
        <f>D9/D8</f>
        <v>0.44040308612816881</v>
      </c>
      <c r="E10" s="93">
        <f t="shared" ref="E10:P10" si="0">E9/E8</f>
        <v>0.43472776960269077</v>
      </c>
      <c r="F10" s="93">
        <f t="shared" si="0"/>
        <v>0.49150197628458497</v>
      </c>
      <c r="G10" s="93">
        <f t="shared" si="0"/>
        <v>0.47929216867469882</v>
      </c>
      <c r="H10" s="93">
        <f t="shared" si="0"/>
        <v>0.52840909090909094</v>
      </c>
      <c r="I10" s="93">
        <f t="shared" si="0"/>
        <v>0.55334933449705437</v>
      </c>
      <c r="J10" s="93">
        <f t="shared" si="0"/>
        <v>0.47954236959472563</v>
      </c>
      <c r="K10" s="93">
        <f t="shared" si="0"/>
        <v>0.52762143006045448</v>
      </c>
      <c r="L10" s="93">
        <f t="shared" si="0"/>
        <v>0.52966714905933432</v>
      </c>
      <c r="M10" s="93">
        <f t="shared" si="0"/>
        <v>0.50818303273213095</v>
      </c>
      <c r="N10" s="88">
        <f t="shared" si="0"/>
        <v>0.46282490429175904</v>
      </c>
      <c r="O10" s="94">
        <f t="shared" si="0"/>
        <v>0.41172813924575219</v>
      </c>
      <c r="P10" s="95">
        <f t="shared" si="0"/>
        <v>0.48584627481816395</v>
      </c>
      <c r="Q10" s="96">
        <f>Q9/Q8</f>
        <v>0.48584627481816395</v>
      </c>
    </row>
    <row r="11" spans="1:17" s="12" customFormat="1" ht="19.95" customHeight="1" x14ac:dyDescent="0.4">
      <c r="A11" s="170"/>
      <c r="B11" s="173" t="s">
        <v>31</v>
      </c>
      <c r="C11" s="17" t="s">
        <v>11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9"/>
      <c r="P11" s="67"/>
      <c r="Q11" s="76"/>
    </row>
    <row r="12" spans="1:17" s="12" customFormat="1" ht="19.95" customHeight="1" x14ac:dyDescent="0.4">
      <c r="A12" s="170"/>
      <c r="B12" s="173"/>
      <c r="C12" s="13" t="s">
        <v>12</v>
      </c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3"/>
      <c r="P12" s="68"/>
      <c r="Q12" s="77"/>
    </row>
    <row r="13" spans="1:17" s="107" customFormat="1" ht="19.95" customHeight="1" x14ac:dyDescent="0.4">
      <c r="A13" s="170"/>
      <c r="B13" s="173"/>
      <c r="C13" s="103" t="s">
        <v>21</v>
      </c>
      <c r="D13" s="113"/>
      <c r="E13" s="114"/>
      <c r="F13" s="114"/>
      <c r="G13" s="114"/>
      <c r="H13" s="114"/>
      <c r="I13" s="114"/>
      <c r="J13" s="114"/>
      <c r="K13" s="114"/>
      <c r="L13" s="114"/>
      <c r="M13" s="114"/>
      <c r="N13" s="115"/>
      <c r="O13" s="116"/>
      <c r="P13" s="117"/>
      <c r="Q13" s="118"/>
    </row>
    <row r="14" spans="1:17" s="12" customFormat="1" ht="19.95" customHeight="1" x14ac:dyDescent="0.4">
      <c r="A14" s="170"/>
      <c r="B14" s="173" t="s">
        <v>19</v>
      </c>
      <c r="C14" s="17" t="s">
        <v>11</v>
      </c>
      <c r="D14" s="34">
        <v>466</v>
      </c>
      <c r="E14" s="35">
        <v>333</v>
      </c>
      <c r="F14" s="35">
        <v>384</v>
      </c>
      <c r="G14" s="35">
        <v>359</v>
      </c>
      <c r="H14" s="35">
        <v>516</v>
      </c>
      <c r="I14" s="35">
        <v>374</v>
      </c>
      <c r="J14" s="35">
        <v>327</v>
      </c>
      <c r="K14" s="35">
        <v>327</v>
      </c>
      <c r="L14" s="35">
        <v>320</v>
      </c>
      <c r="M14" s="35">
        <v>363</v>
      </c>
      <c r="N14" s="36">
        <v>426</v>
      </c>
      <c r="O14" s="37">
        <v>577</v>
      </c>
      <c r="P14" s="69">
        <v>4772</v>
      </c>
      <c r="Q14" s="78">
        <f>P14/12</f>
        <v>397.66666666666669</v>
      </c>
    </row>
    <row r="15" spans="1:17" s="12" customFormat="1" ht="19.95" customHeight="1" x14ac:dyDescent="0.4">
      <c r="A15" s="170"/>
      <c r="B15" s="173"/>
      <c r="C15" s="13" t="s">
        <v>12</v>
      </c>
      <c r="D15" s="34">
        <v>197</v>
      </c>
      <c r="E15" s="35">
        <v>155</v>
      </c>
      <c r="F15" s="35">
        <v>224</v>
      </c>
      <c r="G15" s="35">
        <v>229</v>
      </c>
      <c r="H15" s="35">
        <v>283</v>
      </c>
      <c r="I15" s="35">
        <v>213</v>
      </c>
      <c r="J15" s="35">
        <v>232</v>
      </c>
      <c r="K15" s="35">
        <v>244</v>
      </c>
      <c r="L15" s="35">
        <v>234</v>
      </c>
      <c r="M15" s="35">
        <v>274</v>
      </c>
      <c r="N15" s="36">
        <v>249</v>
      </c>
      <c r="O15" s="37">
        <v>267</v>
      </c>
      <c r="P15" s="69">
        <v>2801</v>
      </c>
      <c r="Q15" s="78">
        <f>P15/12</f>
        <v>233.41666666666666</v>
      </c>
    </row>
    <row r="16" spans="1:17" s="107" customFormat="1" ht="15.6" customHeight="1" thickBot="1" x14ac:dyDescent="0.45">
      <c r="A16" s="170"/>
      <c r="B16" s="174"/>
      <c r="C16" s="111" t="s">
        <v>21</v>
      </c>
      <c r="D16" s="97">
        <f>D15/D14</f>
        <v>0.42274678111587982</v>
      </c>
      <c r="E16" s="98">
        <f t="shared" ref="E16:P16" si="1">E15/E14</f>
        <v>0.46546546546546547</v>
      </c>
      <c r="F16" s="98">
        <f t="shared" si="1"/>
        <v>0.58333333333333337</v>
      </c>
      <c r="G16" s="98">
        <f t="shared" si="1"/>
        <v>0.63788300835654599</v>
      </c>
      <c r="H16" s="98">
        <f t="shared" si="1"/>
        <v>0.54844961240310075</v>
      </c>
      <c r="I16" s="98">
        <f t="shared" si="1"/>
        <v>0.56951871657754005</v>
      </c>
      <c r="J16" s="98">
        <f t="shared" si="1"/>
        <v>0.70948012232415902</v>
      </c>
      <c r="K16" s="98">
        <f t="shared" si="1"/>
        <v>0.74617737003058104</v>
      </c>
      <c r="L16" s="98">
        <f t="shared" si="1"/>
        <v>0.73124999999999996</v>
      </c>
      <c r="M16" s="98">
        <f t="shared" si="1"/>
        <v>0.75482093663911842</v>
      </c>
      <c r="N16" s="99">
        <f t="shared" si="1"/>
        <v>0.58450704225352113</v>
      </c>
      <c r="O16" s="100">
        <f t="shared" si="1"/>
        <v>0.46273830155979201</v>
      </c>
      <c r="P16" s="101">
        <f t="shared" si="1"/>
        <v>0.58696563285834036</v>
      </c>
      <c r="Q16" s="102">
        <f>Q15/Q14</f>
        <v>0.58696563285834025</v>
      </c>
    </row>
    <row r="17" spans="1:17" s="107" customFormat="1" ht="15.6" customHeight="1" x14ac:dyDescent="0.4">
      <c r="A17" s="170"/>
      <c r="B17" s="173" t="s">
        <v>33</v>
      </c>
      <c r="C17" s="17" t="s">
        <v>11</v>
      </c>
      <c r="D17" s="144"/>
      <c r="E17" s="145"/>
      <c r="F17" s="145"/>
      <c r="G17" s="145"/>
      <c r="H17" s="145"/>
      <c r="I17" s="145"/>
      <c r="J17" s="145"/>
      <c r="K17" s="145"/>
      <c r="L17" s="145"/>
      <c r="M17" s="145"/>
      <c r="N17" s="146"/>
      <c r="O17" s="147"/>
      <c r="P17" s="148"/>
      <c r="Q17" s="149"/>
    </row>
    <row r="18" spans="1:17" s="107" customFormat="1" ht="15.6" customHeight="1" x14ac:dyDescent="0.4">
      <c r="A18" s="170"/>
      <c r="B18" s="173"/>
      <c r="C18" s="13" t="s">
        <v>12</v>
      </c>
      <c r="D18" s="150"/>
      <c r="E18" s="151"/>
      <c r="F18" s="151"/>
      <c r="G18" s="151"/>
      <c r="H18" s="151"/>
      <c r="I18" s="151"/>
      <c r="J18" s="151"/>
      <c r="K18" s="151"/>
      <c r="L18" s="151"/>
      <c r="M18" s="151"/>
      <c r="N18" s="152"/>
      <c r="O18" s="153"/>
      <c r="P18" s="154"/>
      <c r="Q18" s="155"/>
    </row>
    <row r="19" spans="1:17" s="107" customFormat="1" ht="15.6" customHeight="1" thickBot="1" x14ac:dyDescent="0.45">
      <c r="A19" s="170"/>
      <c r="B19" s="174"/>
      <c r="C19" s="111" t="s">
        <v>21</v>
      </c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8"/>
      <c r="O19" s="159"/>
      <c r="P19" s="160"/>
      <c r="Q19" s="161"/>
    </row>
    <row r="20" spans="1:17" s="107" customFormat="1" ht="15.6" customHeight="1" x14ac:dyDescent="0.4">
      <c r="A20" s="170"/>
      <c r="B20" s="173" t="s">
        <v>30</v>
      </c>
      <c r="C20" s="17" t="s">
        <v>11</v>
      </c>
      <c r="D20" s="34">
        <v>893</v>
      </c>
      <c r="E20" s="35">
        <v>817</v>
      </c>
      <c r="F20" s="35">
        <v>1159</v>
      </c>
      <c r="G20" s="35">
        <v>1385</v>
      </c>
      <c r="H20" s="35">
        <v>1558</v>
      </c>
      <c r="I20" s="35">
        <v>1398</v>
      </c>
      <c r="J20" s="35">
        <v>1344</v>
      </c>
      <c r="K20" s="35">
        <v>1361</v>
      </c>
      <c r="L20" s="35">
        <v>1133</v>
      </c>
      <c r="M20" s="35">
        <v>1299</v>
      </c>
      <c r="N20" s="36">
        <v>1370</v>
      </c>
      <c r="O20" s="53">
        <v>1317</v>
      </c>
      <c r="P20" s="162">
        <v>15034</v>
      </c>
      <c r="Q20" s="162">
        <f>P20/12</f>
        <v>1252.8333333333333</v>
      </c>
    </row>
    <row r="21" spans="1:17" s="107" customFormat="1" ht="15.6" customHeight="1" x14ac:dyDescent="0.4">
      <c r="A21" s="170"/>
      <c r="B21" s="173"/>
      <c r="C21" s="13" t="s">
        <v>12</v>
      </c>
      <c r="D21" s="34">
        <v>773</v>
      </c>
      <c r="E21" s="35">
        <v>688</v>
      </c>
      <c r="F21" s="35">
        <v>972</v>
      </c>
      <c r="G21" s="35">
        <v>981</v>
      </c>
      <c r="H21" s="35">
        <v>1046</v>
      </c>
      <c r="I21" s="35">
        <v>961</v>
      </c>
      <c r="J21" s="35">
        <v>951</v>
      </c>
      <c r="K21" s="35">
        <v>963</v>
      </c>
      <c r="L21" s="35">
        <v>749</v>
      </c>
      <c r="M21" s="35">
        <v>993</v>
      </c>
      <c r="N21" s="36">
        <v>1066</v>
      </c>
      <c r="O21" s="53">
        <v>991</v>
      </c>
      <c r="P21" s="78">
        <v>11134</v>
      </c>
      <c r="Q21" s="78">
        <f>P21/12</f>
        <v>927.83333333333337</v>
      </c>
    </row>
    <row r="22" spans="1:17" s="107" customFormat="1" ht="15.6" customHeight="1" thickBot="1" x14ac:dyDescent="0.45">
      <c r="A22" s="170"/>
      <c r="B22" s="174"/>
      <c r="C22" s="111" t="s">
        <v>21</v>
      </c>
      <c r="D22" s="97">
        <f>D21/D20</f>
        <v>0.86562150055991038</v>
      </c>
      <c r="E22" s="97">
        <f t="shared" ref="E22:P22" si="2">E21/E20</f>
        <v>0.84210526315789469</v>
      </c>
      <c r="F22" s="97">
        <f t="shared" si="2"/>
        <v>0.83865401207937873</v>
      </c>
      <c r="G22" s="97">
        <f t="shared" si="2"/>
        <v>0.70830324909747289</v>
      </c>
      <c r="H22" s="97">
        <f t="shared" si="2"/>
        <v>0.67137355584082159</v>
      </c>
      <c r="I22" s="97">
        <f t="shared" si="2"/>
        <v>0.68741058655221743</v>
      </c>
      <c r="J22" s="97">
        <f t="shared" si="2"/>
        <v>0.7075892857142857</v>
      </c>
      <c r="K22" s="97">
        <f t="shared" si="2"/>
        <v>0.70756796473181482</v>
      </c>
      <c r="L22" s="97">
        <f t="shared" si="2"/>
        <v>0.66107678729037955</v>
      </c>
      <c r="M22" s="97">
        <f t="shared" si="2"/>
        <v>0.76443418013856812</v>
      </c>
      <c r="N22" s="97">
        <f t="shared" si="2"/>
        <v>0.77810218978102186</v>
      </c>
      <c r="O22" s="101">
        <f t="shared" si="2"/>
        <v>0.75246772968868636</v>
      </c>
      <c r="P22" s="102">
        <f t="shared" si="2"/>
        <v>0.74058800053212714</v>
      </c>
      <c r="Q22" s="102">
        <f>Q21/Q20</f>
        <v>0.74058800053212726</v>
      </c>
    </row>
    <row r="23" spans="1:17" s="107" customFormat="1" ht="15.6" customHeight="1" x14ac:dyDescent="0.4">
      <c r="A23" s="170"/>
      <c r="B23" s="173" t="s">
        <v>37</v>
      </c>
      <c r="C23" s="17" t="s">
        <v>11</v>
      </c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6"/>
      <c r="O23" s="147"/>
      <c r="P23" s="148"/>
      <c r="Q23" s="149"/>
    </row>
    <row r="24" spans="1:17" s="107" customFormat="1" ht="15.6" customHeight="1" x14ac:dyDescent="0.4">
      <c r="A24" s="170"/>
      <c r="B24" s="173"/>
      <c r="C24" s="13" t="s">
        <v>12</v>
      </c>
      <c r="D24" s="150"/>
      <c r="E24" s="151"/>
      <c r="F24" s="151"/>
      <c r="G24" s="151"/>
      <c r="H24" s="151"/>
      <c r="I24" s="151"/>
      <c r="J24" s="151"/>
      <c r="K24" s="151"/>
      <c r="L24" s="151"/>
      <c r="M24" s="151"/>
      <c r="N24" s="152"/>
      <c r="O24" s="153"/>
      <c r="P24" s="154"/>
      <c r="Q24" s="155"/>
    </row>
    <row r="25" spans="1:17" s="107" customFormat="1" ht="15.6" customHeight="1" thickBot="1" x14ac:dyDescent="0.45">
      <c r="A25" s="170"/>
      <c r="B25" s="174"/>
      <c r="C25" s="111" t="s">
        <v>21</v>
      </c>
      <c r="D25" s="156"/>
      <c r="E25" s="157"/>
      <c r="F25" s="157"/>
      <c r="G25" s="157"/>
      <c r="H25" s="157"/>
      <c r="I25" s="157"/>
      <c r="J25" s="157"/>
      <c r="K25" s="157"/>
      <c r="L25" s="157"/>
      <c r="M25" s="157"/>
      <c r="N25" s="158"/>
      <c r="O25" s="159"/>
      <c r="P25" s="160"/>
      <c r="Q25" s="161"/>
    </row>
    <row r="26" spans="1:17" s="12" customFormat="1" ht="19.95" customHeight="1" x14ac:dyDescent="0.4">
      <c r="A26" s="170"/>
      <c r="B26" s="175" t="s">
        <v>20</v>
      </c>
      <c r="C26" s="38" t="s">
        <v>11</v>
      </c>
      <c r="D26" s="39">
        <f>D2+D5+D8+D11+D14+D17+D20</f>
        <v>21795</v>
      </c>
      <c r="E26" s="39">
        <f t="shared" ref="E26:Q26" si="3">E2+E5+E8+E11+E14+E17+E20</f>
        <v>16641</v>
      </c>
      <c r="F26" s="39">
        <f t="shared" si="3"/>
        <v>18811</v>
      </c>
      <c r="G26" s="39">
        <f t="shared" si="3"/>
        <v>21460</v>
      </c>
      <c r="H26" s="39">
        <f t="shared" si="3"/>
        <v>20327</v>
      </c>
      <c r="I26" s="39">
        <f t="shared" si="3"/>
        <v>18300</v>
      </c>
      <c r="J26" s="39">
        <f t="shared" si="3"/>
        <v>20757</v>
      </c>
      <c r="K26" s="39">
        <f t="shared" si="3"/>
        <v>17681</v>
      </c>
      <c r="L26" s="39">
        <f t="shared" si="3"/>
        <v>15066</v>
      </c>
      <c r="M26" s="39">
        <f t="shared" si="3"/>
        <v>19910</v>
      </c>
      <c r="N26" s="39">
        <f t="shared" si="3"/>
        <v>19610</v>
      </c>
      <c r="O26" s="137">
        <f t="shared" si="3"/>
        <v>19591</v>
      </c>
      <c r="P26" s="79">
        <f t="shared" si="3"/>
        <v>229949</v>
      </c>
      <c r="Q26" s="79">
        <f t="shared" si="3"/>
        <v>19162.416666666668</v>
      </c>
    </row>
    <row r="27" spans="1:17" s="12" customFormat="1" ht="19.95" customHeight="1" x14ac:dyDescent="0.4">
      <c r="A27" s="170"/>
      <c r="B27" s="176"/>
      <c r="C27" s="40" t="s">
        <v>12</v>
      </c>
      <c r="D27" s="41">
        <f>D3+D6+D9+D12+D15+D18+D21</f>
        <v>11751</v>
      </c>
      <c r="E27" s="41">
        <f t="shared" ref="E27:Q27" si="4">E3+E6+E9+E12+E15+E18+E21</f>
        <v>9332</v>
      </c>
      <c r="F27" s="41">
        <f t="shared" si="4"/>
        <v>11445</v>
      </c>
      <c r="G27" s="41">
        <f t="shared" si="4"/>
        <v>12664</v>
      </c>
      <c r="H27" s="41">
        <f t="shared" si="4"/>
        <v>11958</v>
      </c>
      <c r="I27" s="41">
        <f t="shared" si="4"/>
        <v>11183</v>
      </c>
      <c r="J27" s="41">
        <f t="shared" si="4"/>
        <v>12739</v>
      </c>
      <c r="K27" s="41">
        <f t="shared" si="4"/>
        <v>11467</v>
      </c>
      <c r="L27" s="41">
        <f t="shared" si="4"/>
        <v>9741</v>
      </c>
      <c r="M27" s="41">
        <f t="shared" si="4"/>
        <v>12649</v>
      </c>
      <c r="N27" s="41">
        <f t="shared" si="4"/>
        <v>11444</v>
      </c>
      <c r="O27" s="142">
        <f t="shared" si="4"/>
        <v>10907</v>
      </c>
      <c r="P27" s="80">
        <f t="shared" si="4"/>
        <v>137280</v>
      </c>
      <c r="Q27" s="80">
        <f t="shared" si="4"/>
        <v>11440</v>
      </c>
    </row>
    <row r="28" spans="1:17" s="12" customFormat="1" ht="19.95" customHeight="1" thickBot="1" x14ac:dyDescent="0.45">
      <c r="A28" s="171"/>
      <c r="B28" s="177"/>
      <c r="C28" s="42" t="s">
        <v>21</v>
      </c>
      <c r="D28" s="43">
        <f>D27/D26</f>
        <v>0.53916035788024774</v>
      </c>
      <c r="E28" s="43">
        <f t="shared" ref="E28:Q28" si="5">E27/E26</f>
        <v>0.56078360675440175</v>
      </c>
      <c r="F28" s="43">
        <f t="shared" si="5"/>
        <v>0.60842060496517991</v>
      </c>
      <c r="G28" s="43">
        <f t="shared" si="5"/>
        <v>0.59012115563839707</v>
      </c>
      <c r="H28" s="43">
        <f t="shared" si="5"/>
        <v>0.58828159590692186</v>
      </c>
      <c r="I28" s="43">
        <f t="shared" si="5"/>
        <v>0.6110928961748634</v>
      </c>
      <c r="J28" s="43">
        <f t="shared" si="5"/>
        <v>0.61372067254420193</v>
      </c>
      <c r="K28" s="43">
        <f t="shared" si="5"/>
        <v>0.64854929019851815</v>
      </c>
      <c r="L28" s="43">
        <f t="shared" si="5"/>
        <v>0.64655515730784552</v>
      </c>
      <c r="M28" s="43">
        <f t="shared" si="5"/>
        <v>0.63530889000502255</v>
      </c>
      <c r="N28" s="43">
        <f t="shared" si="5"/>
        <v>0.58357980622131567</v>
      </c>
      <c r="O28" s="143">
        <f t="shared" si="5"/>
        <v>0.55673523556735238</v>
      </c>
      <c r="P28" s="81">
        <f t="shared" si="5"/>
        <v>0.59700194390930161</v>
      </c>
      <c r="Q28" s="81">
        <f t="shared" si="5"/>
        <v>0.59700194390930161</v>
      </c>
    </row>
    <row r="29" spans="1:17" s="12" customFormat="1" ht="19.95" customHeight="1" x14ac:dyDescent="0.4">
      <c r="A29" s="178" t="s">
        <v>27</v>
      </c>
      <c r="B29" s="172" t="s">
        <v>25</v>
      </c>
      <c r="C29" s="44" t="s">
        <v>11</v>
      </c>
      <c r="D29" s="9">
        <v>7521</v>
      </c>
      <c r="E29" s="10">
        <v>5536</v>
      </c>
      <c r="F29" s="10">
        <v>6881</v>
      </c>
      <c r="G29" s="10">
        <v>7574</v>
      </c>
      <c r="H29" s="10">
        <v>8040</v>
      </c>
      <c r="I29" s="10">
        <v>7386</v>
      </c>
      <c r="J29" s="10">
        <v>7991</v>
      </c>
      <c r="K29" s="10">
        <v>6934</v>
      </c>
      <c r="L29" s="10">
        <v>6844</v>
      </c>
      <c r="M29" s="10">
        <v>8557</v>
      </c>
      <c r="N29" s="10">
        <v>8293</v>
      </c>
      <c r="O29" s="135">
        <v>8073</v>
      </c>
      <c r="P29" s="82">
        <f>SUM(D29:O29)</f>
        <v>89630</v>
      </c>
      <c r="Q29" s="82">
        <f>P29/COUNTIF(D29:O29,"&gt;1")</f>
        <v>7469.166666666667</v>
      </c>
    </row>
    <row r="30" spans="1:17" s="12" customFormat="1" ht="19.95" customHeight="1" x14ac:dyDescent="0.4">
      <c r="A30" s="179"/>
      <c r="B30" s="173"/>
      <c r="C30" s="13" t="s">
        <v>12</v>
      </c>
      <c r="D30" s="14">
        <v>4645</v>
      </c>
      <c r="E30" s="15">
        <v>3625</v>
      </c>
      <c r="F30" s="15">
        <v>4780</v>
      </c>
      <c r="G30" s="15">
        <v>4996</v>
      </c>
      <c r="H30" s="15">
        <v>5261</v>
      </c>
      <c r="I30" s="15">
        <v>4821</v>
      </c>
      <c r="J30" s="15">
        <v>5065</v>
      </c>
      <c r="K30" s="15">
        <v>4812</v>
      </c>
      <c r="L30" s="15">
        <v>4615</v>
      </c>
      <c r="M30" s="15">
        <v>5552</v>
      </c>
      <c r="N30" s="15">
        <v>5435</v>
      </c>
      <c r="O30" s="136">
        <v>5181</v>
      </c>
      <c r="P30" s="83">
        <f>SUM(D30:O30)</f>
        <v>58788</v>
      </c>
      <c r="Q30" s="83">
        <f>P30/COUNTIF(D30:O30,"&gt;1")</f>
        <v>4899</v>
      </c>
    </row>
    <row r="31" spans="1:17" s="107" customFormat="1" ht="14.4" customHeight="1" x14ac:dyDescent="0.4">
      <c r="A31" s="179"/>
      <c r="B31" s="173"/>
      <c r="C31" s="103" t="s">
        <v>21</v>
      </c>
      <c r="D31" s="104">
        <f>D30/D29</f>
        <v>0.61760404201568941</v>
      </c>
      <c r="E31" s="105">
        <f t="shared" ref="E31:O31" si="6">E30/E29</f>
        <v>0.65480491329479773</v>
      </c>
      <c r="F31" s="105">
        <f t="shared" si="6"/>
        <v>0.69466647289638139</v>
      </c>
      <c r="G31" s="105">
        <f t="shared" si="6"/>
        <v>0.65962503300765774</v>
      </c>
      <c r="H31" s="105">
        <f t="shared" si="6"/>
        <v>0.65435323383084576</v>
      </c>
      <c r="I31" s="105">
        <f t="shared" si="6"/>
        <v>0.65272136474411047</v>
      </c>
      <c r="J31" s="105">
        <f t="shared" si="6"/>
        <v>0.63383806782630459</v>
      </c>
      <c r="K31" s="105">
        <f t="shared" si="6"/>
        <v>0.69397173348716468</v>
      </c>
      <c r="L31" s="105">
        <f t="shared" si="6"/>
        <v>0.67431326709526596</v>
      </c>
      <c r="M31" s="105">
        <f t="shared" si="6"/>
        <v>0.64882552296365548</v>
      </c>
      <c r="N31" s="105">
        <f t="shared" si="6"/>
        <v>0.65537200048233446</v>
      </c>
      <c r="O31" s="130">
        <f t="shared" si="6"/>
        <v>0.64176885916016346</v>
      </c>
      <c r="P31" s="106">
        <f>P30/P29</f>
        <v>0.65589646323775519</v>
      </c>
      <c r="Q31" s="106">
        <f>Q30/Q29</f>
        <v>0.65589646323775519</v>
      </c>
    </row>
    <row r="32" spans="1:17" s="12" customFormat="1" ht="19.95" customHeight="1" x14ac:dyDescent="0.4">
      <c r="A32" s="179"/>
      <c r="B32" s="173" t="s">
        <v>22</v>
      </c>
      <c r="C32" s="17" t="s">
        <v>11</v>
      </c>
      <c r="D32" s="18">
        <v>4340</v>
      </c>
      <c r="E32" s="19">
        <v>3570</v>
      </c>
      <c r="F32" s="19">
        <v>3713</v>
      </c>
      <c r="G32" s="19">
        <v>4927</v>
      </c>
      <c r="H32" s="19">
        <v>3740</v>
      </c>
      <c r="I32" s="19">
        <v>4087</v>
      </c>
      <c r="J32" s="19">
        <v>5388</v>
      </c>
      <c r="K32" s="19">
        <v>3421</v>
      </c>
      <c r="L32" s="19">
        <v>4309</v>
      </c>
      <c r="M32" s="19">
        <v>3530</v>
      </c>
      <c r="N32" s="20">
        <v>4086</v>
      </c>
      <c r="O32" s="21">
        <v>4982</v>
      </c>
      <c r="P32" s="140">
        <f>SUM(D32:O32)</f>
        <v>50093</v>
      </c>
      <c r="Q32" s="75">
        <f>P32/12</f>
        <v>4174.416666666667</v>
      </c>
    </row>
    <row r="33" spans="1:17" s="12" customFormat="1" ht="19.95" customHeight="1" x14ac:dyDescent="0.4">
      <c r="A33" s="179"/>
      <c r="B33" s="173"/>
      <c r="C33" s="13" t="s">
        <v>12</v>
      </c>
      <c r="D33" s="22">
        <v>2714</v>
      </c>
      <c r="E33" s="23">
        <v>2546</v>
      </c>
      <c r="F33" s="23">
        <v>2997</v>
      </c>
      <c r="G33" s="23">
        <v>3841</v>
      </c>
      <c r="H33" s="23">
        <v>2797</v>
      </c>
      <c r="I33" s="23">
        <v>2983</v>
      </c>
      <c r="J33" s="23">
        <v>3475</v>
      </c>
      <c r="K33" s="23">
        <v>2378</v>
      </c>
      <c r="L33" s="23">
        <v>3139</v>
      </c>
      <c r="M33" s="23">
        <v>2496</v>
      </c>
      <c r="N33" s="24">
        <v>2696</v>
      </c>
      <c r="O33" s="25">
        <v>2998</v>
      </c>
      <c r="P33" s="140">
        <f>SUM(D33:O33)</f>
        <v>35060</v>
      </c>
      <c r="Q33" s="75">
        <f>P33/12</f>
        <v>2921.6666666666665</v>
      </c>
    </row>
    <row r="34" spans="1:17" s="107" customFormat="1" ht="14.4" customHeight="1" x14ac:dyDescent="0.4">
      <c r="A34" s="179"/>
      <c r="B34" s="173"/>
      <c r="C34" s="103" t="s">
        <v>21</v>
      </c>
      <c r="D34" s="108">
        <v>0.6253456221198157</v>
      </c>
      <c r="E34" s="109">
        <v>0.7131652661064426</v>
      </c>
      <c r="F34" s="109">
        <v>0.80716401831403173</v>
      </c>
      <c r="G34" s="109">
        <v>0.77958189567688252</v>
      </c>
      <c r="H34" s="109">
        <v>0.74786096256684487</v>
      </c>
      <c r="I34" s="109">
        <v>0.72987521409346712</v>
      </c>
      <c r="J34" s="109">
        <v>0.64495174461766891</v>
      </c>
      <c r="K34" s="109">
        <v>0.69511838643671442</v>
      </c>
      <c r="L34" s="109">
        <v>0.72847528428869812</v>
      </c>
      <c r="M34" s="109">
        <v>0.70708215297450427</v>
      </c>
      <c r="N34" s="105">
        <v>0.65981399902104743</v>
      </c>
      <c r="O34" s="110">
        <v>0.60176635889201124</v>
      </c>
      <c r="P34" s="96">
        <f>P33/P32</f>
        <v>0.69989818936777592</v>
      </c>
      <c r="Q34" s="96">
        <f>Q33/Q32</f>
        <v>0.69989818936777581</v>
      </c>
    </row>
    <row r="35" spans="1:17" s="12" customFormat="1" ht="19.95" customHeight="1" x14ac:dyDescent="0.4">
      <c r="A35" s="179"/>
      <c r="B35" s="173" t="s">
        <v>24</v>
      </c>
      <c r="C35" s="17" t="s">
        <v>11</v>
      </c>
      <c r="D35" s="18">
        <v>6994</v>
      </c>
      <c r="E35" s="19">
        <v>4604</v>
      </c>
      <c r="F35" s="19">
        <v>5117</v>
      </c>
      <c r="G35" s="19">
        <v>5543</v>
      </c>
      <c r="H35" s="19">
        <v>5900</v>
      </c>
      <c r="I35" s="19">
        <v>5154</v>
      </c>
      <c r="J35" s="19">
        <v>6746</v>
      </c>
      <c r="K35" s="19">
        <v>5145</v>
      </c>
      <c r="L35" s="19">
        <v>5069</v>
      </c>
      <c r="M35" s="19">
        <v>6336</v>
      </c>
      <c r="N35" s="20">
        <v>5002</v>
      </c>
      <c r="O35" s="21">
        <v>4541</v>
      </c>
      <c r="P35" s="140">
        <f>SUM(D35:O35)</f>
        <v>66151</v>
      </c>
      <c r="Q35" s="75">
        <f>P35/12</f>
        <v>5512.583333333333</v>
      </c>
    </row>
    <row r="36" spans="1:17" s="12" customFormat="1" ht="19.95" customHeight="1" x14ac:dyDescent="0.4">
      <c r="A36" s="179"/>
      <c r="B36" s="173"/>
      <c r="C36" s="13" t="s">
        <v>12</v>
      </c>
      <c r="D36" s="22">
        <v>3210</v>
      </c>
      <c r="E36" s="23">
        <v>2499</v>
      </c>
      <c r="F36" s="23">
        <v>3031</v>
      </c>
      <c r="G36" s="23">
        <v>2984</v>
      </c>
      <c r="H36" s="23">
        <v>2998</v>
      </c>
      <c r="I36" s="23">
        <v>2499</v>
      </c>
      <c r="J36" s="23">
        <v>3060</v>
      </c>
      <c r="K36" s="23">
        <v>2528</v>
      </c>
      <c r="L36" s="23">
        <v>2646</v>
      </c>
      <c r="M36" s="23">
        <v>3483</v>
      </c>
      <c r="N36" s="24">
        <v>2721</v>
      </c>
      <c r="O36" s="25">
        <v>2525</v>
      </c>
      <c r="P36" s="86">
        <f>SUM(D36:O36)</f>
        <v>34184</v>
      </c>
      <c r="Q36" s="84">
        <f>P36/12</f>
        <v>2848.6666666666665</v>
      </c>
    </row>
    <row r="37" spans="1:17" s="107" customFormat="1" ht="14.4" customHeight="1" x14ac:dyDescent="0.4">
      <c r="A37" s="179"/>
      <c r="B37" s="173"/>
      <c r="C37" s="103" t="s">
        <v>21</v>
      </c>
      <c r="D37" s="92">
        <f>D36/D35</f>
        <v>0.45896482699456675</v>
      </c>
      <c r="E37" s="93">
        <f t="shared" ref="E37" si="7">E36/E35</f>
        <v>0.54278887923544739</v>
      </c>
      <c r="F37" s="93">
        <f t="shared" ref="F37" si="8">F36/F35</f>
        <v>0.59233926128590975</v>
      </c>
      <c r="G37" s="93">
        <f t="shared" ref="G37" si="9">G36/G35</f>
        <v>0.53833664080822663</v>
      </c>
      <c r="H37" s="93">
        <f t="shared" ref="H37" si="10">H36/H35</f>
        <v>0.50813559322033897</v>
      </c>
      <c r="I37" s="93">
        <f t="shared" ref="I37" si="11">I36/I35</f>
        <v>0.48486612339930152</v>
      </c>
      <c r="J37" s="93">
        <f t="shared" ref="J37" si="12">J36/J35</f>
        <v>0.45360213459828047</v>
      </c>
      <c r="K37" s="93">
        <f t="shared" ref="K37" si="13">K36/K35</f>
        <v>0.49135082604470359</v>
      </c>
      <c r="L37" s="93">
        <f t="shared" ref="L37" si="14">L36/L35</f>
        <v>0.52199644900374831</v>
      </c>
      <c r="M37" s="93">
        <f t="shared" ref="M37" si="15">M36/M35</f>
        <v>0.54971590909090906</v>
      </c>
      <c r="N37" s="88">
        <f t="shared" ref="N37" si="16">N36/N35</f>
        <v>0.54398240703718514</v>
      </c>
      <c r="O37" s="94">
        <f t="shared" ref="O37" si="17">O36/O35</f>
        <v>0.55604492402554506</v>
      </c>
      <c r="P37" s="96">
        <f t="shared" ref="P37" si="18">P36/P35</f>
        <v>0.51675711629453824</v>
      </c>
      <c r="Q37" s="96">
        <f t="shared" ref="Q37" si="19">Q36/Q35</f>
        <v>0.51675711629453824</v>
      </c>
    </row>
    <row r="38" spans="1:17" s="12" customFormat="1" ht="19.95" customHeight="1" x14ac:dyDescent="0.4">
      <c r="A38" s="179"/>
      <c r="B38" s="173" t="s">
        <v>23</v>
      </c>
      <c r="C38" s="17" t="s">
        <v>11</v>
      </c>
      <c r="D38" s="45">
        <v>3865</v>
      </c>
      <c r="E38" s="46">
        <v>2726</v>
      </c>
      <c r="F38" s="46">
        <v>3154</v>
      </c>
      <c r="G38" s="46">
        <v>3174</v>
      </c>
      <c r="H38" s="46">
        <v>3646</v>
      </c>
      <c r="I38" s="46">
        <v>3296</v>
      </c>
      <c r="J38" s="46">
        <v>3579</v>
      </c>
      <c r="K38" s="46">
        <v>4004</v>
      </c>
      <c r="L38" s="46">
        <v>2639</v>
      </c>
      <c r="M38" s="46">
        <v>3639</v>
      </c>
      <c r="N38" s="47">
        <v>3396</v>
      </c>
      <c r="O38" s="48">
        <v>3605</v>
      </c>
      <c r="P38" s="141">
        <f>SUM(D38:O38)</f>
        <v>40723</v>
      </c>
      <c r="Q38" s="75">
        <f>AVERAGE(D38:O38)</f>
        <v>3393.5833333333335</v>
      </c>
    </row>
    <row r="39" spans="1:17" s="12" customFormat="1" ht="19.95" customHeight="1" x14ac:dyDescent="0.4">
      <c r="A39" s="179"/>
      <c r="B39" s="173"/>
      <c r="C39" s="13" t="s">
        <v>12</v>
      </c>
      <c r="D39" s="49">
        <v>2747</v>
      </c>
      <c r="E39" s="50">
        <v>2023</v>
      </c>
      <c r="F39" s="50">
        <v>2327</v>
      </c>
      <c r="G39" s="50">
        <v>2361</v>
      </c>
      <c r="H39" s="50">
        <v>2561</v>
      </c>
      <c r="I39" s="50">
        <v>2201</v>
      </c>
      <c r="J39" s="50">
        <v>2362</v>
      </c>
      <c r="K39" s="50">
        <v>2829</v>
      </c>
      <c r="L39" s="50">
        <v>1989</v>
      </c>
      <c r="M39" s="50">
        <v>2636</v>
      </c>
      <c r="N39" s="51">
        <v>2528</v>
      </c>
      <c r="O39" s="52">
        <v>2538</v>
      </c>
      <c r="P39" s="163">
        <f>SUM(D39:O39)</f>
        <v>29102</v>
      </c>
      <c r="Q39" s="75">
        <f>AVERAGE(D39:O39)</f>
        <v>2425.1666666666665</v>
      </c>
    </row>
    <row r="40" spans="1:17" s="107" customFormat="1" ht="14.4" customHeight="1" x14ac:dyDescent="0.4">
      <c r="A40" s="179"/>
      <c r="B40" s="173"/>
      <c r="C40" s="103" t="s">
        <v>29</v>
      </c>
      <c r="D40" s="92">
        <f t="shared" ref="D40:Q40" si="20">D39/D38</f>
        <v>0.71073738680465715</v>
      </c>
      <c r="E40" s="93">
        <f t="shared" si="20"/>
        <v>0.74211298606016141</v>
      </c>
      <c r="F40" s="93">
        <f t="shared" si="20"/>
        <v>0.73779327837666453</v>
      </c>
      <c r="G40" s="93">
        <f t="shared" si="20"/>
        <v>0.74385633270321361</v>
      </c>
      <c r="H40" s="93">
        <f t="shared" si="20"/>
        <v>0.70241360394953378</v>
      </c>
      <c r="I40" s="93">
        <f t="shared" si="20"/>
        <v>0.66777912621359226</v>
      </c>
      <c r="J40" s="93">
        <f t="shared" si="20"/>
        <v>0.65996088292819222</v>
      </c>
      <c r="K40" s="93">
        <f t="shared" si="20"/>
        <v>0.70654345654345652</v>
      </c>
      <c r="L40" s="93">
        <f t="shared" si="20"/>
        <v>0.75369458128078815</v>
      </c>
      <c r="M40" s="93">
        <f t="shared" si="20"/>
        <v>0.72437482824951915</v>
      </c>
      <c r="N40" s="88">
        <f t="shared" si="20"/>
        <v>0.7444051825677267</v>
      </c>
      <c r="O40" s="94">
        <f t="shared" si="20"/>
        <v>0.70402219140083222</v>
      </c>
      <c r="P40" s="96">
        <f t="shared" si="20"/>
        <v>0.71463300837364629</v>
      </c>
      <c r="Q40" s="96">
        <f t="shared" si="20"/>
        <v>0.71463300837364629</v>
      </c>
    </row>
    <row r="41" spans="1:17" s="12" customFormat="1" ht="19.95" customHeight="1" x14ac:dyDescent="0.4">
      <c r="A41" s="179"/>
      <c r="B41" s="173" t="s">
        <v>19</v>
      </c>
      <c r="C41" s="17" t="s">
        <v>11</v>
      </c>
      <c r="D41" s="34">
        <v>769</v>
      </c>
      <c r="E41" s="35">
        <v>586</v>
      </c>
      <c r="F41" s="35">
        <v>540</v>
      </c>
      <c r="G41" s="35">
        <v>518</v>
      </c>
      <c r="H41" s="35">
        <v>671</v>
      </c>
      <c r="I41" s="35">
        <v>495</v>
      </c>
      <c r="J41" s="35">
        <v>694</v>
      </c>
      <c r="K41" s="35">
        <v>451</v>
      </c>
      <c r="L41" s="35">
        <v>434</v>
      </c>
      <c r="M41" s="35">
        <v>637</v>
      </c>
      <c r="N41" s="36">
        <v>560</v>
      </c>
      <c r="O41" s="53">
        <v>628</v>
      </c>
      <c r="P41" s="78">
        <v>6983</v>
      </c>
      <c r="Q41" s="78">
        <v>581.91666666666663</v>
      </c>
    </row>
    <row r="42" spans="1:17" s="12" customFormat="1" ht="19.95" customHeight="1" x14ac:dyDescent="0.4">
      <c r="A42" s="179"/>
      <c r="B42" s="173"/>
      <c r="C42" s="13" t="s">
        <v>12</v>
      </c>
      <c r="D42" s="34">
        <v>433</v>
      </c>
      <c r="E42" s="35">
        <v>328</v>
      </c>
      <c r="F42" s="35">
        <v>387</v>
      </c>
      <c r="G42" s="35">
        <v>385</v>
      </c>
      <c r="H42" s="35">
        <v>477</v>
      </c>
      <c r="I42" s="35">
        <v>339</v>
      </c>
      <c r="J42" s="35">
        <v>427</v>
      </c>
      <c r="K42" s="35">
        <v>290</v>
      </c>
      <c r="L42" s="35">
        <v>320</v>
      </c>
      <c r="M42" s="35">
        <v>426</v>
      </c>
      <c r="N42" s="36">
        <v>353</v>
      </c>
      <c r="O42" s="53">
        <v>348</v>
      </c>
      <c r="P42" s="78">
        <v>4513</v>
      </c>
      <c r="Q42" s="78">
        <v>376.08333333333331</v>
      </c>
    </row>
    <row r="43" spans="1:17" s="107" customFormat="1" ht="14.4" customHeight="1" thickBot="1" x14ac:dyDescent="0.45">
      <c r="A43" s="179"/>
      <c r="B43" s="174"/>
      <c r="C43" s="111" t="s">
        <v>21</v>
      </c>
      <c r="D43" s="97">
        <f>D42/D41</f>
        <v>0.56306892067620284</v>
      </c>
      <c r="E43" s="98">
        <f t="shared" ref="E43:Q43" si="21">E42/E41</f>
        <v>0.55972696245733788</v>
      </c>
      <c r="F43" s="98">
        <f t="shared" si="21"/>
        <v>0.71666666666666667</v>
      </c>
      <c r="G43" s="98">
        <f t="shared" si="21"/>
        <v>0.7432432432432432</v>
      </c>
      <c r="H43" s="98">
        <f t="shared" si="21"/>
        <v>0.71087928464977646</v>
      </c>
      <c r="I43" s="98">
        <f t="shared" si="21"/>
        <v>0.68484848484848482</v>
      </c>
      <c r="J43" s="98">
        <f t="shared" si="21"/>
        <v>0.61527377521613835</v>
      </c>
      <c r="K43" s="98">
        <f t="shared" si="21"/>
        <v>0.6430155210643016</v>
      </c>
      <c r="L43" s="98">
        <f t="shared" si="21"/>
        <v>0.73732718894009219</v>
      </c>
      <c r="M43" s="98">
        <f t="shared" si="21"/>
        <v>0.66875981161695452</v>
      </c>
      <c r="N43" s="99">
        <f t="shared" si="21"/>
        <v>0.63035714285714284</v>
      </c>
      <c r="O43" s="112">
        <f t="shared" si="21"/>
        <v>0.55414012738853502</v>
      </c>
      <c r="P43" s="102">
        <f t="shared" si="21"/>
        <v>0.64628383216382645</v>
      </c>
      <c r="Q43" s="102">
        <f t="shared" si="21"/>
        <v>0.64628383216382645</v>
      </c>
    </row>
    <row r="44" spans="1:17" s="107" customFormat="1" ht="14.4" customHeight="1" x14ac:dyDescent="0.4">
      <c r="A44" s="179"/>
      <c r="B44" s="173" t="s">
        <v>32</v>
      </c>
      <c r="C44" s="17" t="s">
        <v>11</v>
      </c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6"/>
      <c r="O44" s="147"/>
      <c r="P44" s="148"/>
      <c r="Q44" s="149"/>
    </row>
    <row r="45" spans="1:17" s="107" customFormat="1" ht="14.4" customHeight="1" x14ac:dyDescent="0.4">
      <c r="A45" s="179"/>
      <c r="B45" s="173"/>
      <c r="C45" s="13" t="s">
        <v>12</v>
      </c>
      <c r="D45" s="150"/>
      <c r="E45" s="151"/>
      <c r="F45" s="151"/>
      <c r="G45" s="151"/>
      <c r="H45" s="151"/>
      <c r="I45" s="151"/>
      <c r="J45" s="151"/>
      <c r="K45" s="151"/>
      <c r="L45" s="151"/>
      <c r="M45" s="151"/>
      <c r="N45" s="152"/>
      <c r="O45" s="153"/>
      <c r="P45" s="154"/>
      <c r="Q45" s="155"/>
    </row>
    <row r="46" spans="1:17" s="107" customFormat="1" ht="14.4" customHeight="1" thickBot="1" x14ac:dyDescent="0.45">
      <c r="A46" s="179"/>
      <c r="B46" s="174"/>
      <c r="C46" s="111" t="s">
        <v>21</v>
      </c>
      <c r="D46" s="156"/>
      <c r="E46" s="157"/>
      <c r="F46" s="157"/>
      <c r="G46" s="157"/>
      <c r="H46" s="157"/>
      <c r="I46" s="157"/>
      <c r="J46" s="157"/>
      <c r="K46" s="157"/>
      <c r="L46" s="157"/>
      <c r="M46" s="157"/>
      <c r="N46" s="158"/>
      <c r="O46" s="159"/>
      <c r="P46" s="160"/>
      <c r="Q46" s="161"/>
    </row>
    <row r="47" spans="1:17" s="107" customFormat="1" ht="14.4" customHeight="1" x14ac:dyDescent="0.4">
      <c r="A47" s="179"/>
      <c r="B47" s="173" t="s">
        <v>30</v>
      </c>
      <c r="C47" s="17" t="s">
        <v>11</v>
      </c>
      <c r="D47" s="34">
        <v>1370</v>
      </c>
      <c r="E47" s="35">
        <v>1319</v>
      </c>
      <c r="F47" s="35">
        <v>1486</v>
      </c>
      <c r="G47" s="35">
        <v>1361</v>
      </c>
      <c r="H47" s="35">
        <v>1550</v>
      </c>
      <c r="I47" s="35">
        <v>1140</v>
      </c>
      <c r="J47" s="35">
        <v>1221</v>
      </c>
      <c r="K47" s="35">
        <v>1001</v>
      </c>
      <c r="L47" s="35">
        <v>1061</v>
      </c>
      <c r="M47" s="35">
        <v>1209</v>
      </c>
      <c r="N47" s="36">
        <v>1416</v>
      </c>
      <c r="O47" s="53">
        <v>1386</v>
      </c>
      <c r="P47" s="162">
        <v>15520</v>
      </c>
      <c r="Q47" s="162">
        <f>P47/12</f>
        <v>1293.3333333333333</v>
      </c>
    </row>
    <row r="48" spans="1:17" s="107" customFormat="1" ht="14.4" customHeight="1" x14ac:dyDescent="0.4">
      <c r="A48" s="179"/>
      <c r="B48" s="173"/>
      <c r="C48" s="13" t="s">
        <v>12</v>
      </c>
      <c r="D48" s="34">
        <v>952</v>
      </c>
      <c r="E48" s="35">
        <v>852</v>
      </c>
      <c r="F48" s="35">
        <v>1005</v>
      </c>
      <c r="G48" s="35">
        <v>955</v>
      </c>
      <c r="H48" s="35">
        <v>1120</v>
      </c>
      <c r="I48" s="35">
        <v>827</v>
      </c>
      <c r="J48" s="35">
        <v>827</v>
      </c>
      <c r="K48" s="35">
        <v>755</v>
      </c>
      <c r="L48" s="35">
        <v>818</v>
      </c>
      <c r="M48" s="35">
        <v>903</v>
      </c>
      <c r="N48" s="36">
        <v>928</v>
      </c>
      <c r="O48" s="53">
        <v>908</v>
      </c>
      <c r="P48" s="78">
        <v>10850</v>
      </c>
      <c r="Q48" s="78">
        <f>P48/12</f>
        <v>904.16666666666663</v>
      </c>
    </row>
    <row r="49" spans="1:18" s="107" customFormat="1" ht="14.4" customHeight="1" thickBot="1" x14ac:dyDescent="0.45">
      <c r="A49" s="179"/>
      <c r="B49" s="174"/>
      <c r="C49" s="111" t="s">
        <v>21</v>
      </c>
      <c r="D49" s="97">
        <f>D48/D47</f>
        <v>0.69489051094890508</v>
      </c>
      <c r="E49" s="97">
        <f t="shared" ref="E49:Q49" si="22">E48/E47</f>
        <v>0.64594389689158449</v>
      </c>
      <c r="F49" s="97">
        <f t="shared" si="22"/>
        <v>0.67631224764468367</v>
      </c>
      <c r="G49" s="97">
        <f t="shared" si="22"/>
        <v>0.70168993387215284</v>
      </c>
      <c r="H49" s="97">
        <f t="shared" si="22"/>
        <v>0.72258064516129028</v>
      </c>
      <c r="I49" s="97">
        <f t="shared" si="22"/>
        <v>0.7254385964912281</v>
      </c>
      <c r="J49" s="97">
        <f t="shared" si="22"/>
        <v>0.67731367731367731</v>
      </c>
      <c r="K49" s="97">
        <f t="shared" si="22"/>
        <v>0.75424575424575424</v>
      </c>
      <c r="L49" s="97">
        <f t="shared" si="22"/>
        <v>0.77097078228086713</v>
      </c>
      <c r="M49" s="97">
        <f t="shared" si="22"/>
        <v>0.74689826302729534</v>
      </c>
      <c r="N49" s="97">
        <f t="shared" si="22"/>
        <v>0.65536723163841804</v>
      </c>
      <c r="O49" s="101">
        <f t="shared" si="22"/>
        <v>0.65512265512265511</v>
      </c>
      <c r="P49" s="102">
        <f t="shared" si="22"/>
        <v>0.69909793814432986</v>
      </c>
      <c r="Q49" s="102">
        <f t="shared" si="22"/>
        <v>0.69909793814432986</v>
      </c>
    </row>
    <row r="50" spans="1:18" s="107" customFormat="1" ht="14.4" customHeight="1" x14ac:dyDescent="0.4">
      <c r="A50" s="179"/>
      <c r="B50" s="173" t="s">
        <v>37</v>
      </c>
      <c r="C50" s="17" t="s">
        <v>11</v>
      </c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6"/>
      <c r="O50" s="147"/>
      <c r="P50" s="148"/>
      <c r="Q50" s="149"/>
    </row>
    <row r="51" spans="1:18" s="107" customFormat="1" ht="14.4" customHeight="1" x14ac:dyDescent="0.4">
      <c r="A51" s="179"/>
      <c r="B51" s="173"/>
      <c r="C51" s="13" t="s">
        <v>12</v>
      </c>
      <c r="D51" s="150"/>
      <c r="E51" s="151"/>
      <c r="F51" s="151"/>
      <c r="G51" s="151"/>
      <c r="H51" s="151"/>
      <c r="I51" s="151"/>
      <c r="J51" s="151"/>
      <c r="K51" s="151"/>
      <c r="L51" s="151"/>
      <c r="M51" s="151"/>
      <c r="N51" s="152"/>
      <c r="O51" s="153"/>
      <c r="P51" s="154"/>
      <c r="Q51" s="155"/>
    </row>
    <row r="52" spans="1:18" s="107" customFormat="1" ht="14.4" customHeight="1" thickBot="1" x14ac:dyDescent="0.45">
      <c r="A52" s="179"/>
      <c r="B52" s="174"/>
      <c r="C52" s="111" t="s">
        <v>21</v>
      </c>
      <c r="D52" s="156"/>
      <c r="E52" s="157"/>
      <c r="F52" s="157"/>
      <c r="G52" s="157"/>
      <c r="H52" s="157"/>
      <c r="I52" s="157"/>
      <c r="J52" s="157"/>
      <c r="K52" s="157"/>
      <c r="L52" s="157"/>
      <c r="M52" s="157"/>
      <c r="N52" s="158"/>
      <c r="O52" s="159"/>
      <c r="P52" s="160"/>
      <c r="Q52" s="161"/>
    </row>
    <row r="53" spans="1:18" s="12" customFormat="1" ht="19.95" customHeight="1" x14ac:dyDescent="0.4">
      <c r="A53" s="179"/>
      <c r="B53" s="181" t="s">
        <v>20</v>
      </c>
      <c r="C53" s="54" t="s">
        <v>11</v>
      </c>
      <c r="D53" s="55">
        <f>D29+D32+D35+D38+D41+D44+D47</f>
        <v>24859</v>
      </c>
      <c r="E53" s="55">
        <f t="shared" ref="E53:Q53" si="23">E29+E32+E35+E38+E41+E44+E47</f>
        <v>18341</v>
      </c>
      <c r="F53" s="55">
        <f t="shared" si="23"/>
        <v>20891</v>
      </c>
      <c r="G53" s="55">
        <f t="shared" si="23"/>
        <v>23097</v>
      </c>
      <c r="H53" s="55">
        <f t="shared" si="23"/>
        <v>23547</v>
      </c>
      <c r="I53" s="55">
        <f t="shared" si="23"/>
        <v>21558</v>
      </c>
      <c r="J53" s="55">
        <f t="shared" si="23"/>
        <v>25619</v>
      </c>
      <c r="K53" s="55">
        <f t="shared" si="23"/>
        <v>20956</v>
      </c>
      <c r="L53" s="55">
        <f t="shared" si="23"/>
        <v>20356</v>
      </c>
      <c r="M53" s="55">
        <f t="shared" si="23"/>
        <v>23908</v>
      </c>
      <c r="N53" s="55">
        <f t="shared" si="23"/>
        <v>22753</v>
      </c>
      <c r="O53" s="70">
        <f t="shared" si="23"/>
        <v>23215</v>
      </c>
      <c r="P53" s="138">
        <f t="shared" si="23"/>
        <v>269100</v>
      </c>
      <c r="Q53" s="138">
        <f t="shared" si="23"/>
        <v>22425</v>
      </c>
      <c r="R53" s="56"/>
    </row>
    <row r="54" spans="1:18" s="12" customFormat="1" ht="19.95" customHeight="1" x14ac:dyDescent="0.4">
      <c r="A54" s="179"/>
      <c r="B54" s="182"/>
      <c r="C54" s="57" t="s">
        <v>12</v>
      </c>
      <c r="D54" s="58">
        <f>D30+D33+D36+D39+D42+D45+D48</f>
        <v>14701</v>
      </c>
      <c r="E54" s="58">
        <f t="shared" ref="E54:Q54" si="24">E30+E33+E36+E39+E42+E45+E48</f>
        <v>11873</v>
      </c>
      <c r="F54" s="58">
        <f t="shared" si="24"/>
        <v>14527</v>
      </c>
      <c r="G54" s="58">
        <f t="shared" si="24"/>
        <v>15522</v>
      </c>
      <c r="H54" s="58">
        <f t="shared" si="24"/>
        <v>15214</v>
      </c>
      <c r="I54" s="58">
        <f t="shared" si="24"/>
        <v>13670</v>
      </c>
      <c r="J54" s="58">
        <f t="shared" si="24"/>
        <v>15216</v>
      </c>
      <c r="K54" s="58">
        <f t="shared" si="24"/>
        <v>13592</v>
      </c>
      <c r="L54" s="58">
        <f t="shared" si="24"/>
        <v>13527</v>
      </c>
      <c r="M54" s="58">
        <f t="shared" si="24"/>
        <v>15496</v>
      </c>
      <c r="N54" s="58">
        <f t="shared" si="24"/>
        <v>14661</v>
      </c>
      <c r="O54" s="71">
        <f t="shared" si="24"/>
        <v>14498</v>
      </c>
      <c r="P54" s="139">
        <f t="shared" si="24"/>
        <v>172497</v>
      </c>
      <c r="Q54" s="139">
        <f t="shared" si="24"/>
        <v>14374.749999999998</v>
      </c>
    </row>
    <row r="55" spans="1:18" s="12" customFormat="1" ht="19.95" customHeight="1" thickBot="1" x14ac:dyDescent="0.45">
      <c r="A55" s="180"/>
      <c r="B55" s="183"/>
      <c r="C55" s="59" t="s">
        <v>21</v>
      </c>
      <c r="D55" s="60">
        <f>D54/D53</f>
        <v>0.59137535701355648</v>
      </c>
      <c r="E55" s="60">
        <f t="shared" ref="E55:Q55" si="25">E54/E53</f>
        <v>0.64734747287497951</v>
      </c>
      <c r="F55" s="60">
        <f t="shared" si="25"/>
        <v>0.6953712124838447</v>
      </c>
      <c r="G55" s="60">
        <f t="shared" si="25"/>
        <v>0.6720353292635407</v>
      </c>
      <c r="H55" s="60">
        <f t="shared" si="25"/>
        <v>0.64611203125663563</v>
      </c>
      <c r="I55" s="60">
        <f t="shared" si="25"/>
        <v>0.63410334910474075</v>
      </c>
      <c r="J55" s="60">
        <f t="shared" si="25"/>
        <v>0.59393418946875365</v>
      </c>
      <c r="K55" s="60">
        <f t="shared" si="25"/>
        <v>0.64859706050773047</v>
      </c>
      <c r="L55" s="60">
        <f t="shared" si="25"/>
        <v>0.66452151699744544</v>
      </c>
      <c r="M55" s="60">
        <f t="shared" si="25"/>
        <v>0.64815124644470468</v>
      </c>
      <c r="N55" s="60">
        <f t="shared" si="25"/>
        <v>0.64435459060343692</v>
      </c>
      <c r="O55" s="72">
        <f t="shared" si="25"/>
        <v>0.6245100150764592</v>
      </c>
      <c r="P55" s="85">
        <f t="shared" si="25"/>
        <v>0.64101449275362321</v>
      </c>
      <c r="Q55" s="85">
        <f t="shared" si="25"/>
        <v>0.6410144927536231</v>
      </c>
    </row>
    <row r="56" spans="1:18" s="12" customFormat="1" ht="19.95" customHeight="1" x14ac:dyDescent="0.4">
      <c r="A56" s="184" t="s">
        <v>28</v>
      </c>
      <c r="B56" s="172" t="s">
        <v>25</v>
      </c>
      <c r="C56" s="44" t="s">
        <v>11</v>
      </c>
      <c r="D56" s="9">
        <v>6878</v>
      </c>
      <c r="E56" s="10">
        <v>6157</v>
      </c>
      <c r="F56" s="10">
        <v>9464</v>
      </c>
      <c r="G56" s="10">
        <v>10075</v>
      </c>
      <c r="H56" s="10">
        <v>7332</v>
      </c>
      <c r="I56" s="10">
        <v>9166</v>
      </c>
      <c r="J56" s="10">
        <v>9346</v>
      </c>
      <c r="K56" s="10">
        <v>6495</v>
      </c>
      <c r="L56" s="10">
        <v>9028</v>
      </c>
      <c r="M56" s="10">
        <v>8566</v>
      </c>
      <c r="N56" s="10">
        <v>8740</v>
      </c>
      <c r="O56" s="135">
        <v>9263</v>
      </c>
      <c r="P56" s="82">
        <v>100510</v>
      </c>
      <c r="Q56" s="82">
        <v>8375.8333333333339</v>
      </c>
    </row>
    <row r="57" spans="1:18" s="12" customFormat="1" ht="19.95" customHeight="1" x14ac:dyDescent="0.4">
      <c r="A57" s="185"/>
      <c r="B57" s="173"/>
      <c r="C57" s="13" t="s">
        <v>12</v>
      </c>
      <c r="D57" s="14">
        <v>4543</v>
      </c>
      <c r="E57" s="15">
        <v>4329</v>
      </c>
      <c r="F57" s="15">
        <v>4923</v>
      </c>
      <c r="G57" s="15">
        <v>4852</v>
      </c>
      <c r="H57" s="15">
        <v>4445</v>
      </c>
      <c r="I57" s="15">
        <v>5636</v>
      </c>
      <c r="J57" s="15">
        <v>5867</v>
      </c>
      <c r="K57" s="15">
        <v>4240</v>
      </c>
      <c r="L57" s="15">
        <v>5817</v>
      </c>
      <c r="M57" s="15">
        <v>5414</v>
      </c>
      <c r="N57" s="15">
        <v>5635</v>
      </c>
      <c r="O57" s="136">
        <v>5831</v>
      </c>
      <c r="P57" s="83">
        <v>61532</v>
      </c>
      <c r="Q57" s="83">
        <v>5127.666666666667</v>
      </c>
    </row>
    <row r="58" spans="1:18" s="107" customFormat="1" ht="14.4" customHeight="1" x14ac:dyDescent="0.4">
      <c r="A58" s="185"/>
      <c r="B58" s="173"/>
      <c r="C58" s="103" t="s">
        <v>21</v>
      </c>
      <c r="D58" s="104">
        <v>0.66051177667926719</v>
      </c>
      <c r="E58" s="105">
        <v>0.7031021601429267</v>
      </c>
      <c r="F58" s="105">
        <v>0.52018174133558748</v>
      </c>
      <c r="G58" s="105">
        <v>0.48158808933002484</v>
      </c>
      <c r="H58" s="105">
        <v>0.60624659028914352</v>
      </c>
      <c r="I58" s="105">
        <v>0.61488108226052807</v>
      </c>
      <c r="J58" s="105">
        <v>0.62775518938583352</v>
      </c>
      <c r="K58" s="105">
        <v>0.65280985373364131</v>
      </c>
      <c r="L58" s="105">
        <v>0.64432875498449271</v>
      </c>
      <c r="M58" s="105">
        <v>0.63203362129348584</v>
      </c>
      <c r="N58" s="105">
        <v>0.64473684210526316</v>
      </c>
      <c r="O58" s="130">
        <v>0.62949368455144117</v>
      </c>
      <c r="P58" s="106">
        <v>0.61219779126455076</v>
      </c>
      <c r="Q58" s="106">
        <v>0.61219779126455076</v>
      </c>
    </row>
    <row r="59" spans="1:18" s="12" customFormat="1" ht="19.95" customHeight="1" x14ac:dyDescent="0.4">
      <c r="A59" s="185"/>
      <c r="B59" s="173" t="s">
        <v>22</v>
      </c>
      <c r="C59" s="17" t="s">
        <v>11</v>
      </c>
      <c r="D59" s="119">
        <v>4261</v>
      </c>
      <c r="E59" s="20">
        <v>3974</v>
      </c>
      <c r="F59" s="20">
        <v>5127</v>
      </c>
      <c r="G59" s="20">
        <v>5000</v>
      </c>
      <c r="H59" s="20">
        <v>4866</v>
      </c>
      <c r="I59" s="20">
        <v>6633</v>
      </c>
      <c r="J59" s="20">
        <v>5084</v>
      </c>
      <c r="K59" s="20">
        <v>5797</v>
      </c>
      <c r="L59" s="20">
        <v>4039</v>
      </c>
      <c r="M59" s="20">
        <v>3614</v>
      </c>
      <c r="N59" s="20">
        <v>3841</v>
      </c>
      <c r="O59" s="62">
        <v>3720</v>
      </c>
      <c r="P59" s="140">
        <f>SUM(D59:O59)</f>
        <v>55956</v>
      </c>
      <c r="Q59" s="75">
        <f>AVERAGE(D59:O59)</f>
        <v>4663</v>
      </c>
    </row>
    <row r="60" spans="1:18" s="12" customFormat="1" ht="19.95" customHeight="1" x14ac:dyDescent="0.4">
      <c r="A60" s="185"/>
      <c r="B60" s="173"/>
      <c r="C60" s="13" t="s">
        <v>12</v>
      </c>
      <c r="D60" s="120">
        <v>2957</v>
      </c>
      <c r="E60" s="24">
        <v>2971</v>
      </c>
      <c r="F60" s="24">
        <v>3582</v>
      </c>
      <c r="G60" s="24">
        <v>2792</v>
      </c>
      <c r="H60" s="24">
        <v>3201</v>
      </c>
      <c r="I60" s="24">
        <v>4679</v>
      </c>
      <c r="J60" s="24">
        <v>3778</v>
      </c>
      <c r="K60" s="24">
        <v>4418</v>
      </c>
      <c r="L60" s="24">
        <v>2943</v>
      </c>
      <c r="M60" s="24">
        <v>2675</v>
      </c>
      <c r="N60" s="24">
        <v>2911</v>
      </c>
      <c r="O60" s="63">
        <v>2515</v>
      </c>
      <c r="P60" s="140">
        <f>SUM(D60:O60)</f>
        <v>39422</v>
      </c>
      <c r="Q60" s="75">
        <f>AVERAGE(D60:O60)</f>
        <v>3285.1666666666665</v>
      </c>
    </row>
    <row r="61" spans="1:18" s="107" customFormat="1" ht="14.4" customHeight="1" x14ac:dyDescent="0.4">
      <c r="A61" s="185"/>
      <c r="B61" s="173"/>
      <c r="C61" s="103" t="s">
        <v>21</v>
      </c>
      <c r="D61" s="104">
        <v>0.69396855198310259</v>
      </c>
      <c r="E61" s="105">
        <v>0.74760946149974838</v>
      </c>
      <c r="F61" s="105">
        <v>0.69865418373317734</v>
      </c>
      <c r="G61" s="105">
        <v>0.55840000000000001</v>
      </c>
      <c r="H61" s="105">
        <v>0.65782983970406905</v>
      </c>
      <c r="I61" s="105">
        <v>0.70541233227800393</v>
      </c>
      <c r="J61" s="105">
        <v>0.74311565696302129</v>
      </c>
      <c r="K61" s="105">
        <v>0.76211833707089871</v>
      </c>
      <c r="L61" s="105">
        <v>0.72864570438227283</v>
      </c>
      <c r="M61" s="105">
        <v>0.74017708909795243</v>
      </c>
      <c r="N61" s="105">
        <v>0.75787555324134337</v>
      </c>
      <c r="O61" s="130">
        <v>0.67607526881720426</v>
      </c>
      <c r="P61" s="91">
        <f>P60/P59</f>
        <v>0.70451783544213309</v>
      </c>
      <c r="Q61" s="91">
        <f t="shared" ref="Q61" si="26">Q60/Q59</f>
        <v>0.70451783544213309</v>
      </c>
    </row>
    <row r="62" spans="1:18" s="12" customFormat="1" ht="19.95" customHeight="1" x14ac:dyDescent="0.4">
      <c r="A62" s="185"/>
      <c r="B62" s="173" t="s">
        <v>24</v>
      </c>
      <c r="C62" s="17" t="s">
        <v>11</v>
      </c>
      <c r="D62" s="119">
        <v>6377</v>
      </c>
      <c r="E62" s="20">
        <v>5423</v>
      </c>
      <c r="F62" s="20">
        <v>5592</v>
      </c>
      <c r="G62" s="20">
        <v>8673</v>
      </c>
      <c r="H62" s="20">
        <v>5819</v>
      </c>
      <c r="I62" s="20">
        <v>4776</v>
      </c>
      <c r="J62" s="20">
        <v>5808</v>
      </c>
      <c r="K62" s="20">
        <v>3421</v>
      </c>
      <c r="L62" s="20">
        <v>3493</v>
      </c>
      <c r="M62" s="20">
        <v>4943</v>
      </c>
      <c r="N62" s="20">
        <v>4448</v>
      </c>
      <c r="O62" s="62">
        <v>3912</v>
      </c>
      <c r="P62" s="140">
        <v>66151</v>
      </c>
      <c r="Q62" s="75">
        <f>AVERAGE(D62:O62)</f>
        <v>5223.75</v>
      </c>
    </row>
    <row r="63" spans="1:18" s="12" customFormat="1" ht="19.95" customHeight="1" x14ac:dyDescent="0.4">
      <c r="A63" s="185"/>
      <c r="B63" s="173"/>
      <c r="C63" s="13" t="s">
        <v>12</v>
      </c>
      <c r="D63" s="120">
        <v>3225</v>
      </c>
      <c r="E63" s="24">
        <v>2953</v>
      </c>
      <c r="F63" s="24">
        <v>2831</v>
      </c>
      <c r="G63" s="24">
        <v>3528</v>
      </c>
      <c r="H63" s="24">
        <v>3238</v>
      </c>
      <c r="I63" s="24">
        <v>2705</v>
      </c>
      <c r="J63" s="24">
        <v>3266</v>
      </c>
      <c r="K63" s="24">
        <v>2079</v>
      </c>
      <c r="L63" s="24">
        <v>2322</v>
      </c>
      <c r="M63" s="24">
        <v>3125</v>
      </c>
      <c r="N63" s="24">
        <v>2654</v>
      </c>
      <c r="O63" s="63">
        <v>2436</v>
      </c>
      <c r="P63" s="86">
        <v>34184</v>
      </c>
      <c r="Q63" s="84">
        <f>AVERAGE(D63:O63)</f>
        <v>2863.5</v>
      </c>
    </row>
    <row r="64" spans="1:18" s="107" customFormat="1" ht="14.4" customHeight="1" x14ac:dyDescent="0.4">
      <c r="A64" s="185"/>
      <c r="B64" s="173"/>
      <c r="C64" s="103" t="s">
        <v>21</v>
      </c>
      <c r="D64" s="87">
        <f>D63/D62</f>
        <v>0.50572369452720711</v>
      </c>
      <c r="E64" s="88">
        <f t="shared" ref="E64" si="27">E63/E62</f>
        <v>0.54453254656094408</v>
      </c>
      <c r="F64" s="88">
        <f t="shared" ref="F64" si="28">F63/F62</f>
        <v>0.50625894134477822</v>
      </c>
      <c r="G64" s="88">
        <f t="shared" ref="G64" si="29">G63/G62</f>
        <v>0.40677966101694918</v>
      </c>
      <c r="H64" s="88">
        <f t="shared" ref="H64" si="30">H63/H62</f>
        <v>0.55645299879704413</v>
      </c>
      <c r="I64" s="88">
        <f t="shared" ref="I64" si="31">I63/I62</f>
        <v>0.56637353433835846</v>
      </c>
      <c r="J64" s="88">
        <f t="shared" ref="J64" si="32">J63/J62</f>
        <v>0.56232782369146006</v>
      </c>
      <c r="K64" s="88">
        <f t="shared" ref="K64" si="33">K63/K62</f>
        <v>0.60771704180064312</v>
      </c>
      <c r="L64" s="88">
        <f t="shared" ref="L64" si="34">L63/L62</f>
        <v>0.66475808760377897</v>
      </c>
      <c r="M64" s="88">
        <f t="shared" ref="M64" si="35">M63/M62</f>
        <v>0.63220716164272706</v>
      </c>
      <c r="N64" s="88">
        <f t="shared" ref="N64" si="36">N63/N62</f>
        <v>0.59667266187050361</v>
      </c>
      <c r="O64" s="131">
        <f t="shared" ref="O64" si="37">O63/O62</f>
        <v>0.62269938650306744</v>
      </c>
      <c r="P64" s="91">
        <f t="shared" ref="P64:Q64" si="38">P63/P62</f>
        <v>0.51675711629453824</v>
      </c>
      <c r="Q64" s="91">
        <f t="shared" si="38"/>
        <v>0.54816941852117729</v>
      </c>
    </row>
    <row r="65" spans="1:17" s="12" customFormat="1" ht="19.95" customHeight="1" x14ac:dyDescent="0.4">
      <c r="A65" s="185"/>
      <c r="B65" s="173" t="s">
        <v>23</v>
      </c>
      <c r="C65" s="17" t="s">
        <v>11</v>
      </c>
      <c r="D65" s="121">
        <v>3978</v>
      </c>
      <c r="E65" s="47">
        <v>3402</v>
      </c>
      <c r="F65" s="47">
        <v>4077</v>
      </c>
      <c r="G65" s="47">
        <v>4379</v>
      </c>
      <c r="H65" s="47">
        <v>3155</v>
      </c>
      <c r="I65" s="47">
        <v>3483</v>
      </c>
      <c r="J65" s="47">
        <v>4216</v>
      </c>
      <c r="K65" s="47">
        <v>2964</v>
      </c>
      <c r="L65" s="47">
        <v>3330</v>
      </c>
      <c r="M65" s="47">
        <v>4020</v>
      </c>
      <c r="N65" s="47">
        <v>4357</v>
      </c>
      <c r="O65" s="122">
        <v>4968</v>
      </c>
      <c r="P65" s="141">
        <f>SUM(D65:O65)</f>
        <v>46329</v>
      </c>
      <c r="Q65" s="75">
        <f>AVERAGE(D65:O65)</f>
        <v>3860.75</v>
      </c>
    </row>
    <row r="66" spans="1:17" s="12" customFormat="1" ht="19.95" customHeight="1" x14ac:dyDescent="0.4">
      <c r="A66" s="185"/>
      <c r="B66" s="173"/>
      <c r="C66" s="13" t="s">
        <v>12</v>
      </c>
      <c r="D66" s="123">
        <v>2762</v>
      </c>
      <c r="E66" s="51">
        <v>2607</v>
      </c>
      <c r="F66" s="51">
        <v>2726</v>
      </c>
      <c r="G66" s="51">
        <v>2537</v>
      </c>
      <c r="H66" s="51">
        <v>2173</v>
      </c>
      <c r="I66" s="51">
        <v>2474</v>
      </c>
      <c r="J66" s="51">
        <v>3189</v>
      </c>
      <c r="K66" s="51">
        <v>2280</v>
      </c>
      <c r="L66" s="51">
        <v>2469</v>
      </c>
      <c r="M66" s="51">
        <v>2978</v>
      </c>
      <c r="N66" s="51">
        <v>3115</v>
      </c>
      <c r="O66" s="124">
        <v>3445</v>
      </c>
      <c r="P66" s="141">
        <f>SUM(D66:O66)</f>
        <v>32755</v>
      </c>
      <c r="Q66" s="75">
        <f>AVERAGE(D66:O66)</f>
        <v>2729.5833333333335</v>
      </c>
    </row>
    <row r="67" spans="1:17" s="107" customFormat="1" ht="14.4" customHeight="1" x14ac:dyDescent="0.4">
      <c r="A67" s="185"/>
      <c r="B67" s="173"/>
      <c r="C67" s="103" t="s">
        <v>21</v>
      </c>
      <c r="D67" s="87">
        <f t="shared" ref="D67:Q67" si="39">D66/D65</f>
        <v>0.69431875314228253</v>
      </c>
      <c r="E67" s="88">
        <f t="shared" si="39"/>
        <v>0.76631393298059969</v>
      </c>
      <c r="F67" s="88">
        <f t="shared" si="39"/>
        <v>0.66862889379445667</v>
      </c>
      <c r="G67" s="88">
        <f t="shared" si="39"/>
        <v>0.57935601735556064</v>
      </c>
      <c r="H67" s="88">
        <f t="shared" si="39"/>
        <v>0.68874801901743266</v>
      </c>
      <c r="I67" s="88">
        <f t="shared" si="39"/>
        <v>0.71030720643123746</v>
      </c>
      <c r="J67" s="88">
        <f t="shared" si="39"/>
        <v>0.75640417457305498</v>
      </c>
      <c r="K67" s="88">
        <f t="shared" si="39"/>
        <v>0.76923076923076927</v>
      </c>
      <c r="L67" s="88">
        <f t="shared" si="39"/>
        <v>0.74144144144144142</v>
      </c>
      <c r="M67" s="88">
        <f t="shared" si="39"/>
        <v>0.74079601990049748</v>
      </c>
      <c r="N67" s="88">
        <f t="shared" si="39"/>
        <v>0.71494147349093418</v>
      </c>
      <c r="O67" s="131">
        <f t="shared" si="39"/>
        <v>0.69343800322061189</v>
      </c>
      <c r="P67" s="91">
        <f t="shared" si="39"/>
        <v>0.7070085691467547</v>
      </c>
      <c r="Q67" s="91">
        <f t="shared" si="39"/>
        <v>0.70700856914675481</v>
      </c>
    </row>
    <row r="68" spans="1:17" s="12" customFormat="1" ht="19.95" customHeight="1" x14ac:dyDescent="0.4">
      <c r="A68" s="185"/>
      <c r="B68" s="173" t="s">
        <v>19</v>
      </c>
      <c r="C68" s="17" t="s">
        <v>11</v>
      </c>
      <c r="D68" s="127">
        <v>695</v>
      </c>
      <c r="E68" s="128">
        <v>641</v>
      </c>
      <c r="F68" s="128">
        <v>669</v>
      </c>
      <c r="G68" s="128">
        <v>873</v>
      </c>
      <c r="H68" s="128">
        <v>699</v>
      </c>
      <c r="I68" s="128">
        <v>782</v>
      </c>
      <c r="J68" s="128">
        <v>904</v>
      </c>
      <c r="K68" s="128">
        <v>556</v>
      </c>
      <c r="L68" s="128">
        <v>586</v>
      </c>
      <c r="M68" s="128">
        <v>462</v>
      </c>
      <c r="N68" s="128">
        <v>536</v>
      </c>
      <c r="O68" s="129">
        <v>650</v>
      </c>
      <c r="P68" s="75">
        <v>8053</v>
      </c>
      <c r="Q68" s="75">
        <f>AVERAGE(D68:O68)</f>
        <v>671.08333333333337</v>
      </c>
    </row>
    <row r="69" spans="1:17" s="12" customFormat="1" ht="19.95" customHeight="1" x14ac:dyDescent="0.4">
      <c r="A69" s="185"/>
      <c r="B69" s="173"/>
      <c r="C69" s="13" t="s">
        <v>12</v>
      </c>
      <c r="D69" s="125">
        <v>397</v>
      </c>
      <c r="E69" s="126">
        <v>404</v>
      </c>
      <c r="F69" s="126">
        <v>361</v>
      </c>
      <c r="G69" s="126">
        <v>411</v>
      </c>
      <c r="H69" s="126">
        <v>333</v>
      </c>
      <c r="I69" s="126">
        <v>434</v>
      </c>
      <c r="J69" s="126">
        <v>482</v>
      </c>
      <c r="K69" s="126">
        <v>281</v>
      </c>
      <c r="L69" s="126">
        <v>321</v>
      </c>
      <c r="M69" s="126">
        <v>272</v>
      </c>
      <c r="N69" s="126">
        <v>291</v>
      </c>
      <c r="O69" s="61">
        <v>296</v>
      </c>
      <c r="P69" s="84">
        <v>4283</v>
      </c>
      <c r="Q69" s="84">
        <f>AVERAGE(D69:O69)</f>
        <v>356.91666666666669</v>
      </c>
    </row>
    <row r="70" spans="1:17" s="107" customFormat="1" ht="14.4" customHeight="1" thickBot="1" x14ac:dyDescent="0.45">
      <c r="A70" s="185"/>
      <c r="B70" s="174"/>
      <c r="C70" s="111" t="s">
        <v>21</v>
      </c>
      <c r="D70" s="132">
        <f>D69/D68</f>
        <v>0.57122302158273386</v>
      </c>
      <c r="E70" s="99">
        <f t="shared" ref="E70:Q70" si="40">E69/E68</f>
        <v>0.63026521060842433</v>
      </c>
      <c r="F70" s="99">
        <f t="shared" si="40"/>
        <v>0.5396113602391629</v>
      </c>
      <c r="G70" s="99">
        <f t="shared" si="40"/>
        <v>0.47079037800687284</v>
      </c>
      <c r="H70" s="99">
        <f t="shared" si="40"/>
        <v>0.47639484978540775</v>
      </c>
      <c r="I70" s="99">
        <f t="shared" si="40"/>
        <v>0.55498721227621484</v>
      </c>
      <c r="J70" s="99">
        <f t="shared" si="40"/>
        <v>0.5331858407079646</v>
      </c>
      <c r="K70" s="99">
        <f t="shared" si="40"/>
        <v>0.50539568345323738</v>
      </c>
      <c r="L70" s="99">
        <f t="shared" si="40"/>
        <v>0.54778156996587035</v>
      </c>
      <c r="M70" s="99">
        <f t="shared" si="40"/>
        <v>0.58874458874458879</v>
      </c>
      <c r="N70" s="99">
        <f t="shared" si="40"/>
        <v>0.54291044776119401</v>
      </c>
      <c r="O70" s="133">
        <f t="shared" si="40"/>
        <v>0.45538461538461539</v>
      </c>
      <c r="P70" s="134">
        <f t="shared" si="40"/>
        <v>0.53185148391903636</v>
      </c>
      <c r="Q70" s="134">
        <f t="shared" si="40"/>
        <v>0.53185148391903636</v>
      </c>
    </row>
    <row r="71" spans="1:17" s="107" customFormat="1" ht="14.4" customHeight="1" x14ac:dyDescent="0.4">
      <c r="A71" s="185"/>
      <c r="B71" s="173" t="s">
        <v>34</v>
      </c>
      <c r="C71" s="17" t="s">
        <v>11</v>
      </c>
      <c r="D71" s="144"/>
      <c r="E71" s="145"/>
      <c r="F71" s="145"/>
      <c r="G71" s="145"/>
      <c r="H71" s="145"/>
      <c r="I71" s="145"/>
      <c r="J71" s="145"/>
      <c r="K71" s="145"/>
      <c r="L71" s="145"/>
      <c r="M71" s="145"/>
      <c r="N71" s="146"/>
      <c r="O71" s="147"/>
      <c r="P71" s="148"/>
      <c r="Q71" s="149"/>
    </row>
    <row r="72" spans="1:17" s="107" customFormat="1" ht="14.4" customHeight="1" x14ac:dyDescent="0.4">
      <c r="A72" s="185"/>
      <c r="B72" s="173"/>
      <c r="C72" s="13" t="s">
        <v>12</v>
      </c>
      <c r="D72" s="150"/>
      <c r="E72" s="151"/>
      <c r="F72" s="151"/>
      <c r="G72" s="151"/>
      <c r="H72" s="151"/>
      <c r="I72" s="151"/>
      <c r="J72" s="151"/>
      <c r="K72" s="151"/>
      <c r="L72" s="151"/>
      <c r="M72" s="151"/>
      <c r="N72" s="152"/>
      <c r="O72" s="153"/>
      <c r="P72" s="154"/>
      <c r="Q72" s="155"/>
    </row>
    <row r="73" spans="1:17" s="107" customFormat="1" ht="14.4" customHeight="1" thickBot="1" x14ac:dyDescent="0.45">
      <c r="A73" s="185"/>
      <c r="B73" s="174"/>
      <c r="C73" s="111" t="s">
        <v>21</v>
      </c>
      <c r="D73" s="156"/>
      <c r="E73" s="157"/>
      <c r="F73" s="157"/>
      <c r="G73" s="157"/>
      <c r="H73" s="157"/>
      <c r="I73" s="157"/>
      <c r="J73" s="157"/>
      <c r="K73" s="157"/>
      <c r="L73" s="157"/>
      <c r="M73" s="157"/>
      <c r="N73" s="158"/>
      <c r="O73" s="159"/>
      <c r="P73" s="160"/>
      <c r="Q73" s="161"/>
    </row>
    <row r="74" spans="1:17" s="107" customFormat="1" ht="14.4" customHeight="1" x14ac:dyDescent="0.4">
      <c r="A74" s="185"/>
      <c r="B74" s="173" t="s">
        <v>30</v>
      </c>
      <c r="C74" s="17" t="s">
        <v>11</v>
      </c>
      <c r="D74" s="34">
        <v>1495</v>
      </c>
      <c r="E74" s="35">
        <v>913</v>
      </c>
      <c r="F74" s="35">
        <v>1150</v>
      </c>
      <c r="G74" s="35">
        <v>1124</v>
      </c>
      <c r="H74" s="35">
        <v>954</v>
      </c>
      <c r="I74" s="35">
        <v>1106</v>
      </c>
      <c r="J74" s="35">
        <v>1097</v>
      </c>
      <c r="K74" s="35">
        <v>877</v>
      </c>
      <c r="L74" s="35">
        <v>1018</v>
      </c>
      <c r="M74" s="35">
        <v>954</v>
      </c>
      <c r="N74" s="36">
        <v>917</v>
      </c>
      <c r="O74" s="53">
        <v>968</v>
      </c>
      <c r="P74" s="162">
        <v>12573</v>
      </c>
      <c r="Q74" s="162">
        <f>P74/12</f>
        <v>1047.75</v>
      </c>
    </row>
    <row r="75" spans="1:17" s="107" customFormat="1" ht="14.4" customHeight="1" x14ac:dyDescent="0.4">
      <c r="A75" s="185"/>
      <c r="B75" s="173"/>
      <c r="C75" s="13" t="s">
        <v>12</v>
      </c>
      <c r="D75" s="164">
        <v>873</v>
      </c>
      <c r="E75" s="165">
        <v>773</v>
      </c>
      <c r="F75" s="165">
        <v>900</v>
      </c>
      <c r="G75" s="165">
        <v>901</v>
      </c>
      <c r="H75" s="165">
        <v>753</v>
      </c>
      <c r="I75" s="165">
        <v>841</v>
      </c>
      <c r="J75" s="165">
        <v>766</v>
      </c>
      <c r="K75" s="165">
        <v>640</v>
      </c>
      <c r="L75" s="165">
        <v>731</v>
      </c>
      <c r="M75" s="165">
        <v>687</v>
      </c>
      <c r="N75" s="166">
        <v>641</v>
      </c>
      <c r="O75" s="167">
        <v>672</v>
      </c>
      <c r="P75" s="168">
        <v>9178</v>
      </c>
      <c r="Q75" s="168">
        <f>P75/12</f>
        <v>764.83333333333337</v>
      </c>
    </row>
    <row r="76" spans="1:17" s="107" customFormat="1" ht="14.4" customHeight="1" thickBot="1" x14ac:dyDescent="0.45">
      <c r="A76" s="185"/>
      <c r="B76" s="174"/>
      <c r="C76" s="111" t="s">
        <v>21</v>
      </c>
      <c r="D76" s="97">
        <f>D75/D74</f>
        <v>0.58394648829431439</v>
      </c>
      <c r="E76" s="97">
        <f t="shared" ref="E76:Q76" si="41">E75/E74</f>
        <v>0.84665936473165393</v>
      </c>
      <c r="F76" s="97">
        <f t="shared" si="41"/>
        <v>0.78260869565217395</v>
      </c>
      <c r="G76" s="97">
        <f t="shared" si="41"/>
        <v>0.80160142348754448</v>
      </c>
      <c r="H76" s="97">
        <f t="shared" si="41"/>
        <v>0.78930817610062898</v>
      </c>
      <c r="I76" s="97">
        <f t="shared" si="41"/>
        <v>0.76039783001808314</v>
      </c>
      <c r="J76" s="97">
        <f t="shared" si="41"/>
        <v>0.69826800364630814</v>
      </c>
      <c r="K76" s="97">
        <f t="shared" si="41"/>
        <v>0.72976054732041051</v>
      </c>
      <c r="L76" s="97">
        <f t="shared" si="41"/>
        <v>0.71807465618860511</v>
      </c>
      <c r="M76" s="97">
        <f t="shared" si="41"/>
        <v>0.72012578616352196</v>
      </c>
      <c r="N76" s="97">
        <f t="shared" si="41"/>
        <v>0.69901853871319519</v>
      </c>
      <c r="O76" s="101">
        <f t="shared" si="41"/>
        <v>0.69421487603305787</v>
      </c>
      <c r="P76" s="102">
        <f t="shared" si="41"/>
        <v>0.72997693470134417</v>
      </c>
      <c r="Q76" s="102">
        <f t="shared" si="41"/>
        <v>0.72997693470134417</v>
      </c>
    </row>
    <row r="77" spans="1:17" s="107" customFormat="1" ht="14.4" customHeight="1" x14ac:dyDescent="0.25">
      <c r="A77" s="185"/>
      <c r="B77" s="200" t="s">
        <v>35</v>
      </c>
      <c r="C77" s="201" t="s">
        <v>11</v>
      </c>
      <c r="D77" s="190">
        <v>703</v>
      </c>
      <c r="E77" s="190">
        <v>912</v>
      </c>
      <c r="F77" s="190">
        <v>988</v>
      </c>
      <c r="G77" s="190">
        <v>963</v>
      </c>
      <c r="H77" s="190">
        <v>732</v>
      </c>
      <c r="I77" s="190">
        <v>922</v>
      </c>
      <c r="J77" s="190">
        <v>788</v>
      </c>
      <c r="K77" s="190">
        <v>863</v>
      </c>
      <c r="L77" s="191">
        <v>1143</v>
      </c>
      <c r="M77" s="190">
        <v>825</v>
      </c>
      <c r="N77" s="190">
        <v>777</v>
      </c>
      <c r="O77" s="192">
        <v>732</v>
      </c>
      <c r="P77" s="198">
        <v>5858</v>
      </c>
      <c r="Q77" s="195">
        <v>862</v>
      </c>
    </row>
    <row r="78" spans="1:17" s="107" customFormat="1" ht="14.4" customHeight="1" x14ac:dyDescent="0.25">
      <c r="A78" s="185"/>
      <c r="B78" s="202"/>
      <c r="C78" s="203" t="s">
        <v>12</v>
      </c>
      <c r="D78" s="187">
        <v>35</v>
      </c>
      <c r="E78" s="187">
        <v>128</v>
      </c>
      <c r="F78" s="187">
        <v>621</v>
      </c>
      <c r="G78" s="187">
        <v>684</v>
      </c>
      <c r="H78" s="187">
        <v>532</v>
      </c>
      <c r="I78" s="187">
        <v>548</v>
      </c>
      <c r="J78" s="187">
        <v>523</v>
      </c>
      <c r="K78" s="187">
        <v>618</v>
      </c>
      <c r="L78" s="187">
        <v>785</v>
      </c>
      <c r="M78" s="187">
        <v>541</v>
      </c>
      <c r="N78" s="187">
        <v>390</v>
      </c>
      <c r="O78" s="188">
        <v>453</v>
      </c>
      <c r="P78" s="199">
        <v>10348</v>
      </c>
      <c r="Q78" s="196">
        <v>488</v>
      </c>
    </row>
    <row r="79" spans="1:17" s="107" customFormat="1" ht="14.4" customHeight="1" thickBot="1" x14ac:dyDescent="0.3">
      <c r="A79" s="185"/>
      <c r="B79" s="204"/>
      <c r="C79" s="205" t="s">
        <v>36</v>
      </c>
      <c r="D79" s="193">
        <f t="shared" ref="D79:Q79" si="42">D78/D77</f>
        <v>4.9786628733997154E-2</v>
      </c>
      <c r="E79" s="193">
        <f t="shared" si="42"/>
        <v>0.14035087719298245</v>
      </c>
      <c r="F79" s="193">
        <f t="shared" si="42"/>
        <v>0.62854251012145745</v>
      </c>
      <c r="G79" s="193">
        <f t="shared" si="42"/>
        <v>0.71028037383177567</v>
      </c>
      <c r="H79" s="193">
        <f t="shared" si="42"/>
        <v>0.72677595628415304</v>
      </c>
      <c r="I79" s="193">
        <f t="shared" si="42"/>
        <v>0.59436008676789587</v>
      </c>
      <c r="J79" s="193">
        <f t="shared" si="42"/>
        <v>0.66370558375634514</v>
      </c>
      <c r="K79" s="193">
        <f t="shared" si="42"/>
        <v>0.71610660486674393</v>
      </c>
      <c r="L79" s="193">
        <f t="shared" si="42"/>
        <v>0.68678915135608054</v>
      </c>
      <c r="M79" s="193">
        <f t="shared" si="42"/>
        <v>0.65575757575757576</v>
      </c>
      <c r="N79" s="193">
        <f t="shared" si="42"/>
        <v>0.50193050193050193</v>
      </c>
      <c r="O79" s="194">
        <f t="shared" si="42"/>
        <v>0.61885245901639341</v>
      </c>
      <c r="P79" s="197">
        <f t="shared" si="42"/>
        <v>1.7664731990440423</v>
      </c>
      <c r="Q79" s="197">
        <f t="shared" si="42"/>
        <v>0.56612529002320189</v>
      </c>
    </row>
    <row r="80" spans="1:17" s="12" customFormat="1" ht="19.95" customHeight="1" x14ac:dyDescent="0.4">
      <c r="A80" s="185"/>
      <c r="B80" s="189" t="s">
        <v>20</v>
      </c>
      <c r="C80" s="38" t="s">
        <v>11</v>
      </c>
      <c r="D80" s="39">
        <f>D56+D59+D62+D65+D68+D71+D74+D77</f>
        <v>24387</v>
      </c>
      <c r="E80" s="39">
        <f t="shared" ref="E80:P80" si="43">E56+E59+E62+E65+E68+E71+E74+E77</f>
        <v>21422</v>
      </c>
      <c r="F80" s="39">
        <f t="shared" si="43"/>
        <v>27067</v>
      </c>
      <c r="G80" s="39">
        <f t="shared" si="43"/>
        <v>31087</v>
      </c>
      <c r="H80" s="39">
        <f t="shared" si="43"/>
        <v>23557</v>
      </c>
      <c r="I80" s="39">
        <f t="shared" si="43"/>
        <v>26868</v>
      </c>
      <c r="J80" s="39">
        <f t="shared" si="43"/>
        <v>27243</v>
      </c>
      <c r="K80" s="39">
        <f t="shared" si="43"/>
        <v>20973</v>
      </c>
      <c r="L80" s="39">
        <f t="shared" si="43"/>
        <v>22637</v>
      </c>
      <c r="M80" s="39">
        <f t="shared" si="43"/>
        <v>23384</v>
      </c>
      <c r="N80" s="39">
        <f t="shared" si="43"/>
        <v>23616</v>
      </c>
      <c r="O80" s="137">
        <f t="shared" si="43"/>
        <v>24213</v>
      </c>
      <c r="P80" s="79">
        <f t="shared" si="43"/>
        <v>295430</v>
      </c>
      <c r="Q80" s="79">
        <f>Q56+Q59+Q62+Q65+Q68+Q71+Q74+Q77</f>
        <v>24704.166666666668</v>
      </c>
    </row>
    <row r="81" spans="1:17" s="12" customFormat="1" ht="19.95" customHeight="1" x14ac:dyDescent="0.4">
      <c r="A81" s="185"/>
      <c r="B81" s="176"/>
      <c r="C81" s="40" t="s">
        <v>12</v>
      </c>
      <c r="D81" s="41">
        <f>D57+D60+D63+D66+D69+D72+D75+D78</f>
        <v>14792</v>
      </c>
      <c r="E81" s="41">
        <f t="shared" ref="E81:P81" si="44">E57+E60+E63+E66+E69+E72+E75+E78</f>
        <v>14165</v>
      </c>
      <c r="F81" s="41">
        <f t="shared" si="44"/>
        <v>15944</v>
      </c>
      <c r="G81" s="41">
        <f t="shared" si="44"/>
        <v>15705</v>
      </c>
      <c r="H81" s="41">
        <f t="shared" si="44"/>
        <v>14675</v>
      </c>
      <c r="I81" s="41">
        <f t="shared" si="44"/>
        <v>17317</v>
      </c>
      <c r="J81" s="41">
        <f t="shared" si="44"/>
        <v>17871</v>
      </c>
      <c r="K81" s="41">
        <f t="shared" si="44"/>
        <v>14556</v>
      </c>
      <c r="L81" s="41">
        <f t="shared" si="44"/>
        <v>15388</v>
      </c>
      <c r="M81" s="41">
        <f t="shared" si="44"/>
        <v>15692</v>
      </c>
      <c r="N81" s="41">
        <f t="shared" si="44"/>
        <v>15637</v>
      </c>
      <c r="O81" s="142">
        <f t="shared" si="44"/>
        <v>15648</v>
      </c>
      <c r="P81" s="80">
        <f t="shared" si="44"/>
        <v>191702</v>
      </c>
      <c r="Q81" s="80">
        <f>Q57+Q60+Q63+Q66+Q69+Q72+Q75+Q78</f>
        <v>15615.666666666668</v>
      </c>
    </row>
    <row r="82" spans="1:17" s="107" customFormat="1" ht="14.4" customHeight="1" thickBot="1" x14ac:dyDescent="0.45">
      <c r="A82" s="186"/>
      <c r="B82" s="177"/>
      <c r="C82" s="42" t="s">
        <v>21</v>
      </c>
      <c r="D82" s="43">
        <f>D81/D80</f>
        <v>0.60655267150531023</v>
      </c>
      <c r="E82" s="43">
        <f t="shared" ref="E82:Q82" si="45">E81/E80</f>
        <v>0.66123611240780511</v>
      </c>
      <c r="F82" s="43">
        <f t="shared" si="45"/>
        <v>0.58905678501496284</v>
      </c>
      <c r="G82" s="43">
        <f t="shared" si="45"/>
        <v>0.50519509762923409</v>
      </c>
      <c r="H82" s="43">
        <f t="shared" si="45"/>
        <v>0.62295708282039308</v>
      </c>
      <c r="I82" s="43">
        <f t="shared" si="45"/>
        <v>0.64452136370403457</v>
      </c>
      <c r="J82" s="43">
        <f t="shared" si="45"/>
        <v>0.65598502367580658</v>
      </c>
      <c r="K82" s="43">
        <f t="shared" si="45"/>
        <v>0.69403518809898446</v>
      </c>
      <c r="L82" s="43">
        <f t="shared" si="45"/>
        <v>0.67977205460087464</v>
      </c>
      <c r="M82" s="43">
        <f t="shared" si="45"/>
        <v>0.67105713308244952</v>
      </c>
      <c r="N82" s="43">
        <f t="shared" si="45"/>
        <v>0.6621358401084011</v>
      </c>
      <c r="O82" s="143">
        <f t="shared" si="45"/>
        <v>0.64626440341965063</v>
      </c>
      <c r="P82" s="81">
        <f t="shared" si="45"/>
        <v>0.64889144636631346</v>
      </c>
      <c r="Q82" s="81">
        <f t="shared" si="45"/>
        <v>0.63210659470399733</v>
      </c>
    </row>
    <row r="83" spans="1:17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4">
      <c r="A85" s="1"/>
    </row>
    <row r="86" spans="1:17" x14ac:dyDescent="0.4">
      <c r="A86" s="1"/>
    </row>
    <row r="87" spans="1:17" x14ac:dyDescent="0.4">
      <c r="A87" s="1"/>
    </row>
    <row r="88" spans="1:17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4">
      <c r="P99" s="1"/>
    </row>
    <row r="100" spans="1:17" x14ac:dyDescent="0.4">
      <c r="P100" s="1"/>
    </row>
  </sheetData>
  <mergeCells count="30">
    <mergeCell ref="B77:B79"/>
    <mergeCell ref="B50:B52"/>
    <mergeCell ref="B23:B25"/>
    <mergeCell ref="A56:A82"/>
    <mergeCell ref="B56:B58"/>
    <mergeCell ref="B59:B61"/>
    <mergeCell ref="B62:B64"/>
    <mergeCell ref="B65:B67"/>
    <mergeCell ref="B68:B70"/>
    <mergeCell ref="B80:B82"/>
    <mergeCell ref="B71:B73"/>
    <mergeCell ref="B74:B76"/>
    <mergeCell ref="A29:A55"/>
    <mergeCell ref="B29:B31"/>
    <mergeCell ref="B32:B34"/>
    <mergeCell ref="B35:B37"/>
    <mergeCell ref="B38:B40"/>
    <mergeCell ref="B41:B43"/>
    <mergeCell ref="B53:B55"/>
    <mergeCell ref="B44:B46"/>
    <mergeCell ref="B47:B49"/>
    <mergeCell ref="A2:A28"/>
    <mergeCell ref="B2:B4"/>
    <mergeCell ref="B5:B7"/>
    <mergeCell ref="B8:B10"/>
    <mergeCell ref="B11:B13"/>
    <mergeCell ref="B14:B16"/>
    <mergeCell ref="B26:B28"/>
    <mergeCell ref="B17:B19"/>
    <mergeCell ref="B20:B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2018년19년20년산업수요(8개사통합Data)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2023-08-01T06:54:17Z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